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lin Ramirez\Desktop\Presupuesto 2021\Presupuesto 2022\Presupuesto 2023\Proceso Hatillo\Cancha\"/>
    </mc:Choice>
  </mc:AlternateContent>
  <bookViews>
    <workbookView xWindow="0" yWindow="0" windowWidth="24000" windowHeight="9600"/>
  </bookViews>
  <sheets>
    <sheet name="FICHA TECNICA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C76" i="3"/>
  <c r="C77" i="3"/>
  <c r="C78" i="3"/>
  <c r="C80" i="3"/>
  <c r="C81" i="3"/>
  <c r="C82" i="3"/>
  <c r="C83" i="3"/>
  <c r="C84" i="3"/>
  <c r="C86" i="3"/>
  <c r="C87" i="3"/>
  <c r="C88" i="3"/>
  <c r="C90" i="3"/>
  <c r="C91" i="3"/>
  <c r="C94" i="3"/>
  <c r="C107" i="3"/>
  <c r="C113" i="3"/>
  <c r="C115" i="3"/>
  <c r="J116" i="3"/>
  <c r="J118" i="3"/>
  <c r="G121" i="3"/>
  <c r="I121" i="3"/>
  <c r="G122" i="3"/>
  <c r="I122" i="3"/>
  <c r="G123" i="3"/>
  <c r="I123" i="3"/>
  <c r="G124" i="3"/>
  <c r="I124" i="3"/>
  <c r="G125" i="3"/>
  <c r="I125" i="3"/>
  <c r="G126" i="3"/>
  <c r="I126" i="3"/>
  <c r="G127" i="3"/>
  <c r="I127" i="3"/>
  <c r="G128" i="3"/>
  <c r="I128" i="3"/>
  <c r="J129" i="3"/>
  <c r="J131" i="3"/>
  <c r="J132" i="3"/>
</calcChain>
</file>

<file path=xl/sharedStrings.xml><?xml version="1.0" encoding="utf-8"?>
<sst xmlns="http://schemas.openxmlformats.org/spreadsheetml/2006/main" count="303" uniqueCount="135">
  <si>
    <r>
      <rPr>
        <b/>
        <sz val="6.5"/>
        <rFont val="Tahoma"/>
        <family val="2"/>
      </rPr>
      <t xml:space="preserve">Proyecto:
</t>
    </r>
    <r>
      <rPr>
        <b/>
        <sz val="6.5"/>
        <rFont val="Tahoma"/>
        <family val="2"/>
      </rPr>
      <t>Ubicación:</t>
    </r>
  </si>
  <si>
    <r>
      <rPr>
        <b/>
        <sz val="9.5"/>
        <rFont val="Arial"/>
        <family val="2"/>
      </rPr>
      <t>PRESUPUESTO CANCHA BASKETBALL</t>
    </r>
  </si>
  <si>
    <r>
      <rPr>
        <b/>
        <i/>
        <sz val="7"/>
        <rFont val="Arial"/>
        <family val="2"/>
      </rPr>
      <t>A</t>
    </r>
  </si>
  <si>
    <r>
      <rPr>
        <b/>
        <i/>
        <sz val="7"/>
        <rFont val="Arial"/>
        <family val="2"/>
      </rPr>
      <t>AREA DE JUEGO</t>
    </r>
  </si>
  <si>
    <r>
      <rPr>
        <b/>
        <i/>
        <sz val="7"/>
        <rFont val="Arial"/>
        <family val="2"/>
      </rPr>
      <t>PRELIMINARES</t>
    </r>
  </si>
  <si>
    <r>
      <rPr>
        <b/>
        <sz val="7"/>
        <rFont val="Arial"/>
        <family val="2"/>
      </rPr>
      <t>A</t>
    </r>
  </si>
  <si>
    <r>
      <rPr>
        <sz val="7"/>
        <rFont val="Arial MT"/>
        <family val="2"/>
      </rPr>
      <t>Limpieza  Inicial</t>
    </r>
  </si>
  <si>
    <r>
      <rPr>
        <sz val="7"/>
        <rFont val="Arial MT"/>
        <family val="2"/>
      </rPr>
      <t>PA</t>
    </r>
  </si>
  <si>
    <r>
      <rPr>
        <b/>
        <sz val="7"/>
        <rFont val="Arial"/>
        <family val="2"/>
      </rPr>
      <t>B</t>
    </r>
  </si>
  <si>
    <r>
      <rPr>
        <sz val="7"/>
        <rFont val="Arial MT"/>
        <family val="2"/>
      </rPr>
      <t>Replanteo</t>
    </r>
  </si>
  <si>
    <r>
      <rPr>
        <sz val="7"/>
        <rFont val="Arial MT"/>
        <family val="2"/>
      </rPr>
      <t>M2</t>
    </r>
  </si>
  <si>
    <r>
      <rPr>
        <b/>
        <sz val="7"/>
        <rFont val="Arial"/>
        <family val="2"/>
      </rPr>
      <t>D</t>
    </r>
  </si>
  <si>
    <r>
      <rPr>
        <sz val="7"/>
        <rFont val="Arial MT"/>
        <family val="2"/>
      </rPr>
      <t>Rotulo Identificación del proyecto (8X16')</t>
    </r>
  </si>
  <si>
    <r>
      <rPr>
        <sz val="7"/>
        <rFont val="Arial MT"/>
        <family val="2"/>
      </rPr>
      <t>Ud.</t>
    </r>
  </si>
  <si>
    <r>
      <rPr>
        <b/>
        <i/>
        <sz val="7"/>
        <rFont val="Arial"/>
        <family val="2"/>
      </rPr>
      <t>MOVIMIENTO DE TIERRA</t>
    </r>
  </si>
  <si>
    <r>
      <rPr>
        <sz val="7"/>
        <rFont val="Arial MT"/>
        <family val="2"/>
      </rPr>
      <t>Excavaciones de zapatas de muros con compresor.</t>
    </r>
  </si>
  <si>
    <r>
      <rPr>
        <sz val="7"/>
        <rFont val="Arial MT"/>
        <family val="2"/>
      </rPr>
      <t>M3</t>
    </r>
  </si>
  <si>
    <r>
      <rPr>
        <sz val="7"/>
        <rFont val="Arial MT"/>
        <family val="2"/>
      </rPr>
      <t>Excavación de zapata de Columnas con compresor</t>
    </r>
  </si>
  <si>
    <r>
      <rPr>
        <b/>
        <sz val="7"/>
        <rFont val="Arial"/>
        <family val="2"/>
      </rPr>
      <t>C</t>
    </r>
  </si>
  <si>
    <r>
      <rPr>
        <sz val="7"/>
        <rFont val="Arial MT"/>
        <family val="2"/>
      </rPr>
      <t>Relleno Compactado</t>
    </r>
  </si>
  <si>
    <r>
      <rPr>
        <sz val="7"/>
        <rFont val="Arial MT"/>
        <family val="2"/>
      </rPr>
      <t>Bote de material excavado</t>
    </r>
  </si>
  <si>
    <r>
      <rPr>
        <b/>
        <i/>
        <sz val="7"/>
        <rFont val="Arial"/>
        <family val="2"/>
      </rPr>
      <t>HORMIGÓN ARMADO</t>
    </r>
  </si>
  <si>
    <r>
      <rPr>
        <sz val="7"/>
        <rFont val="Arial MT"/>
        <family val="2"/>
      </rPr>
      <t>Zapata de muros</t>
    </r>
  </si>
  <si>
    <r>
      <rPr>
        <sz val="7"/>
        <rFont val="Arial MT"/>
        <family val="2"/>
      </rPr>
      <t>Zapata de pedestales</t>
    </r>
  </si>
  <si>
    <r>
      <rPr>
        <b/>
        <i/>
        <sz val="7"/>
        <rFont val="Arial"/>
        <family val="2"/>
      </rPr>
      <t>MUROS</t>
    </r>
  </si>
  <si>
    <r>
      <rPr>
        <sz val="7"/>
        <rFont val="Arial MT"/>
        <family val="2"/>
      </rPr>
      <t>Bloques de 0.20m BNP</t>
    </r>
  </si>
  <si>
    <r>
      <rPr>
        <sz val="7"/>
        <rFont val="Arial MT"/>
        <family val="2"/>
      </rPr>
      <t>Bloques de 0.20m SNP</t>
    </r>
  </si>
  <si>
    <r>
      <rPr>
        <b/>
        <i/>
        <sz val="7"/>
        <rFont val="Arial"/>
        <family val="2"/>
      </rPr>
      <t>TERMINACION DE SUPERFICIE</t>
    </r>
  </si>
  <si>
    <r>
      <rPr>
        <sz val="7"/>
        <rFont val="Arial MT"/>
        <family val="2"/>
      </rPr>
      <t>Fraguache</t>
    </r>
  </si>
  <si>
    <r>
      <rPr>
        <sz val="7"/>
        <rFont val="Arial MT"/>
        <family val="2"/>
      </rPr>
      <t>Pañete</t>
    </r>
  </si>
  <si>
    <r>
      <rPr>
        <sz val="7"/>
        <rFont val="Arial MT"/>
        <family val="2"/>
      </rPr>
      <t>Cantos</t>
    </r>
  </si>
  <si>
    <r>
      <rPr>
        <sz val="7"/>
        <rFont val="Arial MT"/>
        <family val="2"/>
      </rPr>
      <t>ML</t>
    </r>
  </si>
  <si>
    <r>
      <rPr>
        <b/>
        <i/>
        <sz val="7"/>
        <rFont val="Arial"/>
        <family val="2"/>
      </rPr>
      <t>PINTURA:</t>
    </r>
  </si>
  <si>
    <r>
      <rPr>
        <sz val="7"/>
        <rFont val="Arial MT"/>
        <family val="2"/>
      </rPr>
      <t>Pintura para cancha tipo court coating con senalizacion</t>
    </r>
  </si>
  <si>
    <r>
      <rPr>
        <b/>
        <i/>
        <sz val="7"/>
        <rFont val="Arial"/>
        <family val="2"/>
      </rPr>
      <t>TABLEROS:</t>
    </r>
  </si>
  <si>
    <r>
      <rPr>
        <sz val="7"/>
        <rFont val="Arial MT"/>
        <family val="2"/>
      </rPr>
      <t>Tornillos y planchuelas</t>
    </r>
  </si>
  <si>
    <r>
      <rPr>
        <sz val="7"/>
        <rFont val="Arial MT"/>
        <family val="2"/>
      </rPr>
      <t>Unid</t>
    </r>
  </si>
  <si>
    <r>
      <rPr>
        <sz val="7"/>
        <rFont val="Arial MT"/>
        <family val="2"/>
      </rPr>
      <t>Tableros en fibra de vidrio</t>
    </r>
  </si>
  <si>
    <r>
      <rPr>
        <sz val="7"/>
        <rFont val="Arial MT"/>
        <family val="2"/>
      </rPr>
      <t>Tubos para malla</t>
    </r>
  </si>
  <si>
    <r>
      <rPr>
        <b/>
        <i/>
        <sz val="7"/>
        <rFont val="Arial"/>
        <family val="2"/>
      </rPr>
      <t>INSTALACIONES ELECTRICAS:</t>
    </r>
  </si>
  <si>
    <r>
      <rPr>
        <sz val="7"/>
        <rFont val="Arial MT"/>
        <family val="2"/>
      </rPr>
      <t xml:space="preserve">Acometida  y circuito electrico para iluminacion de
</t>
    </r>
    <r>
      <rPr>
        <sz val="7"/>
        <rFont val="Arial MT"/>
        <family val="2"/>
      </rPr>
      <t>cancha</t>
    </r>
  </si>
  <si>
    <r>
      <rPr>
        <sz val="7"/>
        <rFont val="Arial MT"/>
        <family val="2"/>
      </rPr>
      <t>Alquiler de grúa</t>
    </r>
  </si>
  <si>
    <r>
      <rPr>
        <sz val="7"/>
        <rFont val="Arial MT"/>
        <family val="2"/>
      </rPr>
      <t>UND</t>
    </r>
  </si>
  <si>
    <r>
      <rPr>
        <sz val="7"/>
        <rFont val="Arial MT"/>
        <family val="2"/>
      </rPr>
      <t>Salidas Cenitales</t>
    </r>
  </si>
  <si>
    <r>
      <rPr>
        <b/>
        <sz val="7"/>
        <rFont val="Arial"/>
        <family val="2"/>
      </rPr>
      <t>E</t>
    </r>
  </si>
  <si>
    <r>
      <rPr>
        <sz val="7"/>
        <rFont val="Arial MT"/>
        <family val="2"/>
      </rPr>
      <t>Tomacorrientes</t>
    </r>
  </si>
  <si>
    <r>
      <rPr>
        <b/>
        <sz val="7"/>
        <rFont val="Arial"/>
        <family val="2"/>
      </rPr>
      <t>F</t>
    </r>
  </si>
  <si>
    <r>
      <rPr>
        <sz val="7"/>
        <rFont val="Arial MT"/>
        <family val="2"/>
      </rPr>
      <t>Interruptor Doble</t>
    </r>
  </si>
  <si>
    <r>
      <rPr>
        <b/>
        <sz val="7"/>
        <rFont val="Arial"/>
        <family val="2"/>
      </rPr>
      <t>G</t>
    </r>
  </si>
  <si>
    <r>
      <rPr>
        <sz val="7"/>
        <rFont val="Arial MT"/>
        <family val="2"/>
      </rPr>
      <t>Interruptor Sencillo</t>
    </r>
  </si>
  <si>
    <r>
      <rPr>
        <b/>
        <sz val="7"/>
        <rFont val="Arial"/>
        <family val="2"/>
      </rPr>
      <t>H</t>
    </r>
  </si>
  <si>
    <r>
      <rPr>
        <b/>
        <sz val="7"/>
        <rFont val="Arial"/>
        <family val="2"/>
      </rPr>
      <t>I</t>
    </r>
  </si>
  <si>
    <r>
      <rPr>
        <sz val="7"/>
        <rFont val="Arial MT"/>
        <family val="2"/>
      </rPr>
      <t>Piezas menores y arrastre de instalación eléctrica</t>
    </r>
  </si>
  <si>
    <r>
      <rPr>
        <sz val="7"/>
        <rFont val="Arial MT"/>
        <family val="2"/>
      </rPr>
      <t>UND.</t>
    </r>
  </si>
  <si>
    <r>
      <rPr>
        <b/>
        <sz val="7"/>
        <rFont val="Arial"/>
        <family val="2"/>
      </rPr>
      <t>J</t>
    </r>
  </si>
  <si>
    <r>
      <rPr>
        <sz val="7"/>
        <rFont val="Arial MT"/>
        <family val="2"/>
      </rPr>
      <t>Mano de Obra (30%)</t>
    </r>
  </si>
  <si>
    <r>
      <rPr>
        <b/>
        <sz val="8"/>
        <rFont val="Arial"/>
        <family val="2"/>
      </rPr>
      <t>SUBTOTAL AREA DE JUEGO</t>
    </r>
  </si>
  <si>
    <r>
      <rPr>
        <b/>
        <sz val="7"/>
        <rFont val="Arial"/>
        <family val="2"/>
      </rPr>
      <t>RD$</t>
    </r>
  </si>
  <si>
    <r>
      <rPr>
        <b/>
        <i/>
        <sz val="7"/>
        <rFont val="Arial"/>
        <family val="2"/>
      </rPr>
      <t>B</t>
    </r>
  </si>
  <si>
    <r>
      <rPr>
        <b/>
        <i/>
        <sz val="7"/>
        <rFont val="Arial"/>
        <family val="2"/>
      </rPr>
      <t>GRADAS</t>
    </r>
  </si>
  <si>
    <r>
      <rPr>
        <sz val="7"/>
        <rFont val="Arial MT"/>
        <family val="2"/>
      </rPr>
      <t>Limpieza  y Replanteo</t>
    </r>
  </si>
  <si>
    <r>
      <rPr>
        <sz val="7"/>
        <rFont val="Arial MT"/>
        <family val="2"/>
      </rPr>
      <t>Relleno de reposicion</t>
    </r>
  </si>
  <si>
    <r>
      <rPr>
        <sz val="7"/>
        <rFont val="Arial MT"/>
        <family val="2"/>
      </rPr>
      <t>Losa de asientos</t>
    </r>
  </si>
  <si>
    <r>
      <rPr>
        <sz val="7"/>
        <rFont val="Arial MT"/>
        <family val="2"/>
      </rPr>
      <t>Bloques de 0.15m (bnp)</t>
    </r>
  </si>
  <si>
    <r>
      <rPr>
        <sz val="7"/>
        <rFont val="Arial MT"/>
        <family val="2"/>
      </rPr>
      <t>Bloques de 0.15m (snp)</t>
    </r>
  </si>
  <si>
    <r>
      <rPr>
        <sz val="7"/>
        <rFont val="Arial MT"/>
        <family val="2"/>
      </rPr>
      <t>Pulido en asientos</t>
    </r>
  </si>
  <si>
    <r>
      <rPr>
        <sz val="7"/>
        <rFont val="Arial MT"/>
        <family val="2"/>
      </rPr>
      <t>Pintura</t>
    </r>
  </si>
  <si>
    <r>
      <rPr>
        <b/>
        <sz val="8"/>
        <rFont val="Arial"/>
        <family val="2"/>
      </rPr>
      <t>SUBTOTAL GRADAS</t>
    </r>
  </si>
  <si>
    <r>
      <rPr>
        <b/>
        <sz val="8"/>
        <rFont val="Arial"/>
        <family val="2"/>
      </rPr>
      <t>SUB-TOTAL GENERAL</t>
    </r>
  </si>
  <si>
    <r>
      <rPr>
        <b/>
        <sz val="8"/>
        <rFont val="Arial"/>
        <family val="2"/>
      </rPr>
      <t>D</t>
    </r>
  </si>
  <si>
    <r>
      <rPr>
        <b/>
        <sz val="8"/>
        <rFont val="Arial"/>
        <family val="2"/>
      </rPr>
      <t>GASTOS GENERALES</t>
    </r>
  </si>
  <si>
    <r>
      <rPr>
        <sz val="7"/>
        <rFont val="Arial MT"/>
        <family val="2"/>
      </rPr>
      <t>Dirección Técnica y Responsabilidad</t>
    </r>
  </si>
  <si>
    <r>
      <rPr>
        <sz val="7"/>
        <rFont val="Arial MT"/>
        <family val="2"/>
      </rPr>
      <t>%</t>
    </r>
  </si>
  <si>
    <r>
      <rPr>
        <sz val="7"/>
        <rFont val="Arial MT"/>
        <family val="2"/>
      </rPr>
      <t>Gastos directos</t>
    </r>
  </si>
  <si>
    <r>
      <rPr>
        <sz val="7"/>
        <rFont val="Arial MT"/>
        <family val="2"/>
      </rPr>
      <t>Seguros y Fianzas</t>
    </r>
  </si>
  <si>
    <r>
      <rPr>
        <sz val="7"/>
        <rFont val="Arial MT"/>
        <family val="2"/>
      </rPr>
      <t>Gastos administrativos</t>
    </r>
  </si>
  <si>
    <r>
      <rPr>
        <sz val="7"/>
        <rFont val="Arial MT"/>
        <family val="2"/>
      </rPr>
      <t>Transporte</t>
    </r>
  </si>
  <si>
    <r>
      <rPr>
        <sz val="7"/>
        <rFont val="Arial MT"/>
        <family val="2"/>
      </rPr>
      <t>Fondo de Pensiones</t>
    </r>
  </si>
  <si>
    <r>
      <rPr>
        <sz val="7"/>
        <rFont val="Arial MT"/>
        <family val="2"/>
      </rPr>
      <t>Tasa CODIA ( 1x1000 )</t>
    </r>
  </si>
  <si>
    <r>
      <rPr>
        <sz val="7"/>
        <rFont val="Arial MT"/>
        <family val="2"/>
      </rPr>
      <t>ITBIS (de la dirección técnica)</t>
    </r>
  </si>
  <si>
    <r>
      <rPr>
        <sz val="7"/>
        <rFont val="Arial MT"/>
        <family val="2"/>
      </rPr>
      <t>Dirección Técnica</t>
    </r>
  </si>
  <si>
    <r>
      <rPr>
        <b/>
        <sz val="8"/>
        <rFont val="Arial"/>
        <family val="2"/>
      </rPr>
      <t>SUB-TOTAL GASTOS GENERALES</t>
    </r>
  </si>
  <si>
    <r>
      <rPr>
        <b/>
        <sz val="8"/>
        <rFont val="Arial"/>
        <family val="2"/>
      </rPr>
      <t>MONTO PRESUPUESTO</t>
    </r>
  </si>
  <si>
    <t>Torre de iluminación formada por 2 lámparas reflectoras HML, de 1500 watts, 1 poste de hormigón (HV) de 25 pie y arrastre, de instalación</t>
  </si>
  <si>
    <t>Panel de distribución de 4/8 circuitos (con 2 contactores, 2 breaker y breaker principal de control del panel)</t>
  </si>
  <si>
    <t>Pedestal del tablero</t>
  </si>
  <si>
    <t xml:space="preserve">Supervision </t>
  </si>
  <si>
    <t>M2</t>
  </si>
  <si>
    <t>PA</t>
  </si>
  <si>
    <t>M3</t>
  </si>
  <si>
    <t>ML</t>
  </si>
  <si>
    <t>HATILLO</t>
  </si>
  <si>
    <t>C</t>
  </si>
  <si>
    <t>BAÑOS</t>
  </si>
  <si>
    <t>Losa</t>
  </si>
  <si>
    <t>Vigas</t>
  </si>
  <si>
    <t>Columnas</t>
  </si>
  <si>
    <t>D</t>
  </si>
  <si>
    <t>E</t>
  </si>
  <si>
    <t>Pulido en piso</t>
  </si>
  <si>
    <t>Intalacion de Inodoro</t>
  </si>
  <si>
    <t>Instalacion Lavamanos</t>
  </si>
  <si>
    <t>Ventilacion</t>
  </si>
  <si>
    <t>Desague de Piso 2"</t>
  </si>
  <si>
    <t>UD</t>
  </si>
  <si>
    <t>F</t>
  </si>
  <si>
    <t xml:space="preserve">Tuberia de arrastre A. R. </t>
  </si>
  <si>
    <t>Acometida A. P.</t>
  </si>
  <si>
    <t>CAMARA SEPTICA, CALICHE, 1.70X3.40X1.60 M</t>
  </si>
  <si>
    <t>G</t>
  </si>
  <si>
    <t>INSTALACION SANITARIA</t>
  </si>
  <si>
    <t>MICELANEOS</t>
  </si>
  <si>
    <t>Ventana Salomonica 30 x 30</t>
  </si>
  <si>
    <t xml:space="preserve"> Puerta polimetal blñanca con llavin</t>
  </si>
  <si>
    <t>SUBTOTAL BAÑOS</t>
  </si>
  <si>
    <t>VERJA PERIMETRAL</t>
  </si>
  <si>
    <t>VERJA DE BLOQUES 8", RETALLE, COL. AMARRE CADA 3.00 m.</t>
  </si>
  <si>
    <t>B</t>
  </si>
  <si>
    <t>SUBTOTAL VERJA PERIMETRAL</t>
  </si>
  <si>
    <t>Lestrero</t>
  </si>
  <si>
    <t>Ducha</t>
  </si>
  <si>
    <t>Bloques de 0.10m (snp)</t>
  </si>
  <si>
    <t>Piso HA</t>
  </si>
  <si>
    <t>H</t>
  </si>
  <si>
    <t>I</t>
  </si>
  <si>
    <t>Mano de obra 25 %</t>
  </si>
  <si>
    <t>FICHA TECNICA</t>
  </si>
  <si>
    <t>No.</t>
  </si>
  <si>
    <t>PARTIDA</t>
  </si>
  <si>
    <t>CANTIDAD</t>
  </si>
  <si>
    <t>UNID.</t>
  </si>
  <si>
    <t>P.U.</t>
  </si>
  <si>
    <t>VALOR</t>
  </si>
  <si>
    <t>COSTO TOTAL</t>
  </si>
  <si>
    <t>Losa de cancha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</si>
</sst>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&quot;RD$&quot;* #,##0.00_-;\-&quot;RD$&quot;* #,##0.00_-;_-&quot;RD$&quot;* &quot;-&quot;??_-;_-@_-"/>
    <numFmt numFmtId="168" formatCode="[$$-1C0A]#,##0.00"/>
    <numFmt numFmtId="169" formatCode="0.0000"/>
    <numFmt numFmtId="170" formatCode="&quot;$&quot;#,##0.00"/>
    <numFmt numFmtId="171" formatCode="#,##0.00\ &quot;€&quot;;\-#,##0.00\ &quot;€&quot;"/>
    <numFmt numFmtId="172" formatCode="_-* #,##0.00\ _€_-;\-* #,##0.00\ _€_-;_-* &quot;-&quot;??\ _€_-;_-@_-"/>
    <numFmt numFmtId="173" formatCode="_(&quot;RD$&quot;* #,##0.00_);_(&quot;RD$&quot;* \(#,##0.00\);_(&quot;RD$&quot;* &quot;-&quot;??_);_(@_)"/>
    <numFmt numFmtId="174" formatCode="_-* #,##0.00\ _P_t_s_-;\-* #,##0.00\ _P_t_s_-;_-* &quot;-&quot;??\ _P_t_s_-;_-@_-"/>
    <numFmt numFmtId="175" formatCode="0.00000"/>
    <numFmt numFmtId="176" formatCode="0_)"/>
    <numFmt numFmtId="177" formatCode="0.00_)"/>
    <numFmt numFmtId="178" formatCode="_-* #,##0.0000_-;\-* #,##0.0000_-;_-* &quot;-&quot;??_-;_-@_-"/>
    <numFmt numFmtId="179" formatCode="#,##0.0000_);\(#,##0.0000\)"/>
    <numFmt numFmtId="180" formatCode="#,##0.0000"/>
    <numFmt numFmtId="181" formatCode="[$$-409]#,##0.00"/>
    <numFmt numFmtId="182" formatCode="#,##0.00\ _€"/>
    <numFmt numFmtId="183" formatCode="#,##0.00\ &quot;/m3&quot;"/>
    <numFmt numFmtId="184" formatCode="_([$€-2]* #,##0.00_);_([$€-2]* \(#,##0.00\);_([$€-2]* &quot;-&quot;??_)"/>
    <numFmt numFmtId="185" formatCode="&quot; &quot;#,##0.00&quot; &quot;;&quot; (&quot;#,##0.00&quot;)&quot;;&quot; -&quot;#&quot; &quot;;&quot; &quot;@&quot; &quot;"/>
    <numFmt numFmtId="186" formatCode="[$-409]General"/>
    <numFmt numFmtId="187" formatCode="#."/>
    <numFmt numFmtId="188" formatCode="#,##0.00000000000"/>
    <numFmt numFmtId="189" formatCode="#,##0.00\ &quot;M³S&quot;"/>
    <numFmt numFmtId="190" formatCode="_(* #,##0.000_);_(* \(#,##0.000\);_(* &quot;-&quot;??_);_(@_)"/>
    <numFmt numFmtId="191" formatCode="_(* #,##0\ &quot;pta&quot;_);_(* \(#,##0\ &quot;pta&quot;\);_(* &quot;-&quot;??\ &quot;pta&quot;_);_(@_)"/>
  </numFmts>
  <fonts count="59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7"/>
      <name val="Times New Roman"/>
      <family val="1"/>
    </font>
    <font>
      <b/>
      <sz val="9.5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7"/>
      <color rgb="FF000000"/>
      <name val="Arial"/>
      <family val="2"/>
    </font>
    <font>
      <sz val="7"/>
      <name val="Arial MT"/>
    </font>
    <font>
      <sz val="7"/>
      <color rgb="FF000000"/>
      <name val="Arial MT"/>
      <family val="2"/>
    </font>
    <font>
      <b/>
      <sz val="7"/>
      <color rgb="FF000000"/>
      <name val="Arial"/>
      <family val="2"/>
    </font>
    <font>
      <b/>
      <sz val="8"/>
      <name val="Arial"/>
      <family val="2"/>
    </font>
    <font>
      <b/>
      <sz val="6.5"/>
      <name val="Tahoma"/>
      <family val="2"/>
    </font>
    <font>
      <sz val="7"/>
      <name val="Arial MT"/>
      <family val="2"/>
    </font>
    <font>
      <sz val="7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7"/>
      <color rgb="FFFF0000"/>
      <name val="Arial MT"/>
      <family val="2"/>
    </font>
    <font>
      <sz val="10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0"/>
      <name val="MS Sans Serif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9"/>
      <name val="Verdana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1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6"/>
      <color rgb="FF000000"/>
      <name val="Times New Roman"/>
      <family val="1"/>
    </font>
    <font>
      <b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31"/>
      </patternFill>
    </fill>
    <fill>
      <patternFill patternType="solid">
        <fgColor indexed="56"/>
      </patternFill>
    </fill>
    <fill>
      <patternFill patternType="solid">
        <fgColor indexed="42"/>
        <bgColor indexed="42"/>
      </patternFill>
    </fill>
    <fill>
      <patternFill patternType="solid">
        <fgColor indexed="54"/>
      </patternFill>
    </fill>
  </fills>
  <borders count="6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463">
    <xf numFmtId="0" fontId="0" fillId="0" borderId="0"/>
    <xf numFmtId="167" fontId="14" fillId="0" borderId="0" applyFont="0" applyFill="0" applyBorder="0" applyAlignment="0" applyProtection="0"/>
    <xf numFmtId="0" fontId="20" fillId="0" borderId="0"/>
    <xf numFmtId="0" fontId="26" fillId="2" borderId="0" applyNumberFormat="0" applyBorder="0" applyAlignment="0" applyProtection="0"/>
    <xf numFmtId="0" fontId="25" fillId="4" borderId="18" applyNumberFormat="0" applyAlignment="0" applyProtection="0"/>
    <xf numFmtId="0" fontId="29" fillId="0" borderId="19" applyNumberFormat="0" applyFill="0" applyAlignment="0" applyProtection="0"/>
    <xf numFmtId="169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7" fillId="3" borderId="17" applyNumberFormat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5" borderId="20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7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2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8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33" fillId="7" borderId="0" applyNumberFormat="0" applyBorder="0" applyAlignment="0" applyProtection="0"/>
    <xf numFmtId="0" fontId="34" fillId="22" borderId="17" applyNumberFormat="0" applyAlignment="0" applyProtection="0"/>
    <xf numFmtId="0" fontId="25" fillId="4" borderId="18" applyNumberFormat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0" fillId="0" borderId="23" applyNumberFormat="0" applyFill="0" applyAlignment="0" applyProtection="0"/>
    <xf numFmtId="0" fontId="30" fillId="0" borderId="0" applyNumberFormat="0" applyFill="0" applyBorder="0" applyAlignment="0" applyProtection="0"/>
    <xf numFmtId="0" fontId="27" fillId="3" borderId="17" applyNumberFormat="0" applyAlignment="0" applyProtection="0"/>
    <xf numFmtId="0" fontId="29" fillId="0" borderId="19" applyNumberFormat="0" applyFill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1" fillId="5" borderId="20" applyNumberFormat="0" applyFont="0" applyAlignment="0" applyProtection="0"/>
    <xf numFmtId="0" fontId="38" fillId="22" borderId="24" applyNumberFormat="0" applyAlignment="0" applyProtection="0"/>
    <xf numFmtId="0" fontId="3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66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43" fontId="21" fillId="0" borderId="0" applyFont="0" applyFill="0" applyBorder="0" applyAlignment="0" applyProtection="0"/>
    <xf numFmtId="0" fontId="31" fillId="0" borderId="0"/>
    <xf numFmtId="0" fontId="24" fillId="0" borderId="0"/>
    <xf numFmtId="166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1" fillId="0" borderId="0"/>
    <xf numFmtId="0" fontId="1" fillId="0" borderId="0"/>
    <xf numFmtId="0" fontId="21" fillId="5" borderId="20" applyNumberFormat="0" applyFont="0" applyAlignment="0" applyProtection="0"/>
    <xf numFmtId="0" fontId="21" fillId="5" borderId="20" applyNumberFormat="0" applyFont="0" applyAlignment="0" applyProtection="0"/>
    <xf numFmtId="9" fontId="21" fillId="0" borderId="0" applyFont="0" applyFill="0" applyBorder="0" applyAlignment="0" applyProtection="0"/>
    <xf numFmtId="0" fontId="21" fillId="0" borderId="0"/>
    <xf numFmtId="181" fontId="21" fillId="0" borderId="0"/>
    <xf numFmtId="43" fontId="21" fillId="0" borderId="0" applyFont="0" applyFill="0" applyBorder="0" applyAlignment="0" applyProtection="0"/>
    <xf numFmtId="0" fontId="1" fillId="0" borderId="0"/>
    <xf numFmtId="0" fontId="21" fillId="0" borderId="0"/>
    <xf numFmtId="0" fontId="24" fillId="0" borderId="0"/>
    <xf numFmtId="181" fontId="31" fillId="10" borderId="0" applyNumberFormat="0" applyBorder="0" applyAlignment="0" applyProtection="0"/>
    <xf numFmtId="181" fontId="31" fillId="10" borderId="0" applyNumberFormat="0" applyBorder="0" applyAlignment="0" applyProtection="0"/>
    <xf numFmtId="181" fontId="31" fillId="10" borderId="0" applyNumberFormat="0" applyBorder="0" applyAlignment="0" applyProtection="0"/>
    <xf numFmtId="181" fontId="31" fillId="11" borderId="0" applyNumberFormat="0" applyBorder="0" applyAlignment="0" applyProtection="0"/>
    <xf numFmtId="181" fontId="31" fillId="11" borderId="0" applyNumberFormat="0" applyBorder="0" applyAlignment="0" applyProtection="0"/>
    <xf numFmtId="181" fontId="31" fillId="11" borderId="0" applyNumberFormat="0" applyBorder="0" applyAlignment="0" applyProtection="0"/>
    <xf numFmtId="181" fontId="31" fillId="5" borderId="0" applyNumberFormat="0" applyBorder="0" applyAlignment="0" applyProtection="0"/>
    <xf numFmtId="181" fontId="31" fillId="5" borderId="0" applyNumberFormat="0" applyBorder="0" applyAlignment="0" applyProtection="0"/>
    <xf numFmtId="181" fontId="31" fillId="5" borderId="0" applyNumberFormat="0" applyBorder="0" applyAlignment="0" applyProtection="0"/>
    <xf numFmtId="181" fontId="31" fillId="3" borderId="0" applyNumberFormat="0" applyBorder="0" applyAlignment="0" applyProtection="0"/>
    <xf numFmtId="181" fontId="31" fillId="3" borderId="0" applyNumberFormat="0" applyBorder="0" applyAlignment="0" applyProtection="0"/>
    <xf numFmtId="181" fontId="31" fillId="3" borderId="0" applyNumberFormat="0" applyBorder="0" applyAlignment="0" applyProtection="0"/>
    <xf numFmtId="181" fontId="31" fillId="9" borderId="0" applyNumberFormat="0" applyBorder="0" applyAlignment="0" applyProtection="0"/>
    <xf numFmtId="181" fontId="31" fillId="9" borderId="0" applyNumberFormat="0" applyBorder="0" applyAlignment="0" applyProtection="0"/>
    <xf numFmtId="181" fontId="31" fillId="9" borderId="0" applyNumberFormat="0" applyBorder="0" applyAlignment="0" applyProtection="0"/>
    <xf numFmtId="181" fontId="31" fillId="5" borderId="0" applyNumberFormat="0" applyBorder="0" applyAlignment="0" applyProtection="0"/>
    <xf numFmtId="181" fontId="31" fillId="5" borderId="0" applyNumberFormat="0" applyBorder="0" applyAlignment="0" applyProtection="0"/>
    <xf numFmtId="181" fontId="31" fillId="5" borderId="0" applyNumberFormat="0" applyBorder="0" applyAlignment="0" applyProtection="0"/>
    <xf numFmtId="181" fontId="31" fillId="9" borderId="0" applyNumberFormat="0" applyBorder="0" applyAlignment="0" applyProtection="0"/>
    <xf numFmtId="181" fontId="31" fillId="9" borderId="0" applyNumberFormat="0" applyBorder="0" applyAlignment="0" applyProtection="0"/>
    <xf numFmtId="181" fontId="31" fillId="9" borderId="0" applyNumberFormat="0" applyBorder="0" applyAlignment="0" applyProtection="0"/>
    <xf numFmtId="181" fontId="31" fillId="11" borderId="0" applyNumberFormat="0" applyBorder="0" applyAlignment="0" applyProtection="0"/>
    <xf numFmtId="181" fontId="31" fillId="11" borderId="0" applyNumberFormat="0" applyBorder="0" applyAlignment="0" applyProtection="0"/>
    <xf numFmtId="181" fontId="31" fillId="11" borderId="0" applyNumberFormat="0" applyBorder="0" applyAlignment="0" applyProtection="0"/>
    <xf numFmtId="181" fontId="31" fillId="23" borderId="0" applyNumberFormat="0" applyBorder="0" applyAlignment="0" applyProtection="0"/>
    <xf numFmtId="181" fontId="31" fillId="23" borderId="0" applyNumberFormat="0" applyBorder="0" applyAlignment="0" applyProtection="0"/>
    <xf numFmtId="181" fontId="31" fillId="23" borderId="0" applyNumberFormat="0" applyBorder="0" applyAlignment="0" applyProtection="0"/>
    <xf numFmtId="181" fontId="31" fillId="7" borderId="0" applyNumberFormat="0" applyBorder="0" applyAlignment="0" applyProtection="0"/>
    <xf numFmtId="181" fontId="31" fillId="7" borderId="0" applyNumberFormat="0" applyBorder="0" applyAlignment="0" applyProtection="0"/>
    <xf numFmtId="181" fontId="31" fillId="7" borderId="0" applyNumberFormat="0" applyBorder="0" applyAlignment="0" applyProtection="0"/>
    <xf numFmtId="181" fontId="31" fillId="9" borderId="0" applyNumberFormat="0" applyBorder="0" applyAlignment="0" applyProtection="0"/>
    <xf numFmtId="181" fontId="31" fillId="9" borderId="0" applyNumberFormat="0" applyBorder="0" applyAlignment="0" applyProtection="0"/>
    <xf numFmtId="181" fontId="31" fillId="9" borderId="0" applyNumberFormat="0" applyBorder="0" applyAlignment="0" applyProtection="0"/>
    <xf numFmtId="181" fontId="31" fillId="5" borderId="0" applyNumberFormat="0" applyBorder="0" applyAlignment="0" applyProtection="0"/>
    <xf numFmtId="181" fontId="31" fillId="5" borderId="0" applyNumberFormat="0" applyBorder="0" applyAlignment="0" applyProtection="0"/>
    <xf numFmtId="181" fontId="31" fillId="5" borderId="0" applyNumberFormat="0" applyBorder="0" applyAlignment="0" applyProtection="0"/>
    <xf numFmtId="181" fontId="32" fillId="9" borderId="0" applyNumberFormat="0" applyBorder="0" applyAlignment="0" applyProtection="0"/>
    <xf numFmtId="181" fontId="32" fillId="9" borderId="0" applyNumberFormat="0" applyBorder="0" applyAlignment="0" applyProtection="0"/>
    <xf numFmtId="181" fontId="32" fillId="9" borderId="0" applyNumberFormat="0" applyBorder="0" applyAlignment="0" applyProtection="0"/>
    <xf numFmtId="181" fontId="32" fillId="21" borderId="0" applyNumberFormat="0" applyBorder="0" applyAlignment="0" applyProtection="0"/>
    <xf numFmtId="181" fontId="32" fillId="21" borderId="0" applyNumberFormat="0" applyBorder="0" applyAlignment="0" applyProtection="0"/>
    <xf numFmtId="181" fontId="32" fillId="21" borderId="0" applyNumberFormat="0" applyBorder="0" applyAlignment="0" applyProtection="0"/>
    <xf numFmtId="181" fontId="32" fillId="13" borderId="0" applyNumberFormat="0" applyBorder="0" applyAlignment="0" applyProtection="0"/>
    <xf numFmtId="181" fontId="32" fillId="13" borderId="0" applyNumberFormat="0" applyBorder="0" applyAlignment="0" applyProtection="0"/>
    <xf numFmtId="181" fontId="32" fillId="13" borderId="0" applyNumberFormat="0" applyBorder="0" applyAlignment="0" applyProtection="0"/>
    <xf numFmtId="181" fontId="32" fillId="7" borderId="0" applyNumberFormat="0" applyBorder="0" applyAlignment="0" applyProtection="0"/>
    <xf numFmtId="181" fontId="32" fillId="7" borderId="0" applyNumberFormat="0" applyBorder="0" applyAlignment="0" applyProtection="0"/>
    <xf numFmtId="181" fontId="32" fillId="7" borderId="0" applyNumberFormat="0" applyBorder="0" applyAlignment="0" applyProtection="0"/>
    <xf numFmtId="181" fontId="32" fillId="9" borderId="0" applyNumberFormat="0" applyBorder="0" applyAlignment="0" applyProtection="0"/>
    <xf numFmtId="181" fontId="32" fillId="9" borderId="0" applyNumberFormat="0" applyBorder="0" applyAlignment="0" applyProtection="0"/>
    <xf numFmtId="181" fontId="32" fillId="9" borderId="0" applyNumberFormat="0" applyBorder="0" applyAlignment="0" applyProtection="0"/>
    <xf numFmtId="181" fontId="32" fillId="11" borderId="0" applyNumberFormat="0" applyBorder="0" applyAlignment="0" applyProtection="0"/>
    <xf numFmtId="181" fontId="32" fillId="11" borderId="0" applyNumberFormat="0" applyBorder="0" applyAlignment="0" applyProtection="0"/>
    <xf numFmtId="181" fontId="32" fillId="11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2" fillId="26" borderId="0" applyNumberFormat="0" applyBorder="0" applyAlignment="0" applyProtection="0"/>
    <xf numFmtId="0" fontId="32" fillId="18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2" fillId="28" borderId="0" applyNumberFormat="0" applyBorder="0" applyAlignment="0" applyProtection="0"/>
    <xf numFmtId="0" fontId="32" fillId="19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2" fillId="27" borderId="0" applyNumberFormat="0" applyBorder="0" applyAlignment="0" applyProtection="0"/>
    <xf numFmtId="0" fontId="32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7" borderId="0" applyNumberFormat="0" applyBorder="0" applyAlignment="0" applyProtection="0"/>
    <xf numFmtId="0" fontId="42" fillId="29" borderId="0" applyNumberFormat="0" applyBorder="0" applyAlignment="0" applyProtection="0"/>
    <xf numFmtId="0" fontId="32" fillId="15" borderId="0" applyNumberFormat="0" applyBorder="0" applyAlignment="0" applyProtection="0"/>
    <xf numFmtId="0" fontId="40" fillId="24" borderId="0" applyNumberFormat="0" applyBorder="0" applyAlignment="0" applyProtection="0"/>
    <xf numFmtId="0" fontId="40" fillId="26" borderId="0" applyNumberFormat="0" applyBorder="0" applyAlignment="0" applyProtection="0"/>
    <xf numFmtId="0" fontId="42" fillId="26" borderId="0" applyNumberFormat="0" applyBorder="0" applyAlignment="0" applyProtection="0"/>
    <xf numFmtId="0" fontId="32" fillId="16" borderId="0" applyNumberFormat="0" applyBorder="0" applyAlignment="0" applyProtection="0"/>
    <xf numFmtId="0" fontId="40" fillId="24" borderId="0" applyNumberFormat="0" applyBorder="0" applyAlignment="0" applyProtection="0"/>
    <xf numFmtId="0" fontId="40" fillId="30" borderId="0" applyNumberFormat="0" applyBorder="0" applyAlignment="0" applyProtection="0"/>
    <xf numFmtId="0" fontId="42" fillId="31" borderId="0" applyNumberFormat="0" applyBorder="0" applyAlignment="0" applyProtection="0"/>
    <xf numFmtId="0" fontId="32" fillId="21" borderId="0" applyNumberFormat="0" applyBorder="0" applyAlignment="0" applyProtection="0"/>
    <xf numFmtId="181" fontId="26" fillId="9" borderId="0" applyNumberFormat="0" applyBorder="0" applyAlignment="0" applyProtection="0"/>
    <xf numFmtId="181" fontId="26" fillId="9" borderId="0" applyNumberFormat="0" applyBorder="0" applyAlignment="0" applyProtection="0"/>
    <xf numFmtId="181" fontId="26" fillId="9" borderId="0" applyNumberFormat="0" applyBorder="0" applyAlignment="0" applyProtection="0"/>
    <xf numFmtId="181" fontId="43" fillId="32" borderId="17" applyNumberFormat="0" applyAlignment="0" applyProtection="0"/>
    <xf numFmtId="181" fontId="43" fillId="32" borderId="17" applyNumberFormat="0" applyAlignment="0" applyProtection="0"/>
    <xf numFmtId="181" fontId="43" fillId="32" borderId="17" applyNumberFormat="0" applyAlignment="0" applyProtection="0"/>
    <xf numFmtId="181" fontId="25" fillId="4" borderId="18" applyNumberFormat="0" applyAlignment="0" applyProtection="0"/>
    <xf numFmtId="181" fontId="25" fillId="4" borderId="18" applyNumberFormat="0" applyAlignment="0" applyProtection="0"/>
    <xf numFmtId="181" fontId="25" fillId="4" borderId="18" applyNumberFormat="0" applyAlignment="0" applyProtection="0"/>
    <xf numFmtId="181" fontId="28" fillId="0" borderId="25" applyNumberFormat="0" applyFill="0" applyAlignment="0" applyProtection="0"/>
    <xf numFmtId="181" fontId="28" fillId="0" borderId="25" applyNumberFormat="0" applyFill="0" applyAlignment="0" applyProtection="0"/>
    <xf numFmtId="181" fontId="28" fillId="0" borderId="25" applyNumberFormat="0" applyFill="0" applyAlignment="0" applyProtection="0"/>
    <xf numFmtId="176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40" fontId="24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24" fillId="0" borderId="0" applyFont="0" applyFill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181" fontId="44" fillId="0" borderId="0" applyNumberFormat="0" applyFill="0" applyBorder="0" applyAlignment="0" applyProtection="0"/>
    <xf numFmtId="181" fontId="44" fillId="0" borderId="0" applyNumberFormat="0" applyFill="0" applyBorder="0" applyAlignment="0" applyProtection="0"/>
    <xf numFmtId="181" fontId="44" fillId="0" borderId="0" applyNumberFormat="0" applyFill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5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2" fillId="25" borderId="0" applyNumberFormat="0" applyBorder="0" applyAlignment="0" applyProtection="0"/>
    <xf numFmtId="181" fontId="32" fillId="38" borderId="0" applyNumberFormat="0" applyBorder="0" applyAlignment="0" applyProtection="0"/>
    <xf numFmtId="181" fontId="32" fillId="38" borderId="0" applyNumberFormat="0" applyBorder="0" applyAlignment="0" applyProtection="0"/>
    <xf numFmtId="181" fontId="32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27" borderId="0" applyNumberFormat="0" applyBorder="0" applyAlignment="0" applyProtection="0"/>
    <xf numFmtId="0" fontId="32" fillId="28" borderId="0" applyNumberFormat="0" applyBorder="0" applyAlignment="0" applyProtection="0"/>
    <xf numFmtId="181" fontId="32" fillId="21" borderId="0" applyNumberFormat="0" applyBorder="0" applyAlignment="0" applyProtection="0"/>
    <xf numFmtId="181" fontId="32" fillId="21" borderId="0" applyNumberFormat="0" applyBorder="0" applyAlignment="0" applyProtection="0"/>
    <xf numFmtId="181" fontId="3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9" borderId="0" applyNumberFormat="0" applyBorder="0" applyAlignment="0" applyProtection="0"/>
    <xf numFmtId="0" fontId="32" fillId="27" borderId="0" applyNumberFormat="0" applyBorder="0" applyAlignment="0" applyProtection="0"/>
    <xf numFmtId="181" fontId="32" fillId="13" borderId="0" applyNumberFormat="0" applyBorder="0" applyAlignment="0" applyProtection="0"/>
    <xf numFmtId="181" fontId="32" fillId="13" borderId="0" applyNumberFormat="0" applyBorder="0" applyAlignment="0" applyProtection="0"/>
    <xf numFmtId="181" fontId="32" fillId="13" borderId="0" applyNumberFormat="0" applyBorder="0" applyAlignment="0" applyProtection="0"/>
    <xf numFmtId="0" fontId="31" fillId="3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181" fontId="32" fillId="40" borderId="0" applyNumberFormat="0" applyBorder="0" applyAlignment="0" applyProtection="0"/>
    <xf numFmtId="181" fontId="32" fillId="40" borderId="0" applyNumberFormat="0" applyBorder="0" applyAlignment="0" applyProtection="0"/>
    <xf numFmtId="181" fontId="32" fillId="40" borderId="0" applyNumberFormat="0" applyBorder="0" applyAlignment="0" applyProtection="0"/>
    <xf numFmtId="0" fontId="31" fillId="26" borderId="0" applyNumberFormat="0" applyBorder="0" applyAlignment="0" applyProtection="0"/>
    <xf numFmtId="0" fontId="31" fillId="37" borderId="0" applyNumberFormat="0" applyBorder="0" applyAlignment="0" applyProtection="0"/>
    <xf numFmtId="0" fontId="32" fillId="25" borderId="0" applyNumberFormat="0" applyBorder="0" applyAlignment="0" applyProtection="0"/>
    <xf numFmtId="181" fontId="32" fillId="16" borderId="0" applyNumberFormat="0" applyBorder="0" applyAlignment="0" applyProtection="0"/>
    <xf numFmtId="181" fontId="32" fillId="16" borderId="0" applyNumberFormat="0" applyBorder="0" applyAlignment="0" applyProtection="0"/>
    <xf numFmtId="181" fontId="32" fillId="16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181" fontId="32" fillId="19" borderId="0" applyNumberFormat="0" applyBorder="0" applyAlignment="0" applyProtection="0"/>
    <xf numFmtId="181" fontId="32" fillId="19" borderId="0" applyNumberFormat="0" applyBorder="0" applyAlignment="0" applyProtection="0"/>
    <xf numFmtId="181" fontId="32" fillId="19" borderId="0" applyNumberFormat="0" applyBorder="0" applyAlignment="0" applyProtection="0"/>
    <xf numFmtId="181" fontId="27" fillId="23" borderId="17" applyNumberFormat="0" applyAlignment="0" applyProtection="0"/>
    <xf numFmtId="181" fontId="27" fillId="23" borderId="17" applyNumberFormat="0" applyAlignment="0" applyProtection="0"/>
    <xf numFmtId="181" fontId="27" fillId="23" borderId="17" applyNumberFormat="0" applyAlignment="0" applyProtection="0"/>
    <xf numFmtId="184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85" fontId="46" fillId="0" borderId="0"/>
    <xf numFmtId="186" fontId="46" fillId="0" borderId="0"/>
    <xf numFmtId="187" fontId="47" fillId="0" borderId="0">
      <protection locked="0"/>
    </xf>
    <xf numFmtId="187" fontId="48" fillId="0" borderId="0">
      <protection locked="0"/>
    </xf>
    <xf numFmtId="187" fontId="48" fillId="0" borderId="0">
      <protection locked="0"/>
    </xf>
    <xf numFmtId="187" fontId="48" fillId="0" borderId="0">
      <protection locked="0"/>
    </xf>
    <xf numFmtId="187" fontId="48" fillId="0" borderId="0">
      <protection locked="0"/>
    </xf>
    <xf numFmtId="187" fontId="48" fillId="0" borderId="0">
      <protection locked="0"/>
    </xf>
    <xf numFmtId="187" fontId="4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181" fontId="50" fillId="0" borderId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81" fontId="33" fillId="8" borderId="0" applyNumberFormat="0" applyBorder="0" applyAlignment="0" applyProtection="0"/>
    <xf numFmtId="181" fontId="33" fillId="8" borderId="0" applyNumberFormat="0" applyBorder="0" applyAlignment="0" applyProtection="0"/>
    <xf numFmtId="181" fontId="33" fillId="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8" fontId="21" fillId="0" borderId="0" applyFill="0" applyBorder="0" applyAlignment="0" applyProtection="0"/>
    <xf numFmtId="0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9" fontId="24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ill="0" applyBorder="0" applyAlignment="0" applyProtection="0"/>
    <xf numFmtId="44" fontId="2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2" fillId="23" borderId="0" applyNumberFormat="0" applyBorder="0" applyAlignment="0" applyProtection="0"/>
    <xf numFmtId="181" fontId="53" fillId="23" borderId="0" applyNumberFormat="0" applyBorder="0" applyAlignment="0" applyProtection="0"/>
    <xf numFmtId="181" fontId="53" fillId="23" borderId="0" applyNumberFormat="0" applyBorder="0" applyAlignment="0" applyProtection="0"/>
    <xf numFmtId="0" fontId="23" fillId="0" borderId="0"/>
    <xf numFmtId="0" fontId="21" fillId="0" borderId="0"/>
    <xf numFmtId="181" fontId="31" fillId="0" borderId="0"/>
    <xf numFmtId="181" fontId="31" fillId="0" borderId="0"/>
    <xf numFmtId="181" fontId="31" fillId="0" borderId="0"/>
    <xf numFmtId="181" fontId="31" fillId="0" borderId="0"/>
    <xf numFmtId="181" fontId="31" fillId="0" borderId="0"/>
    <xf numFmtId="181" fontId="31" fillId="0" borderId="0"/>
    <xf numFmtId="181" fontId="31" fillId="0" borderId="0"/>
    <xf numFmtId="181" fontId="31" fillId="0" borderId="0"/>
    <xf numFmtId="181" fontId="1" fillId="0" borderId="0"/>
    <xf numFmtId="0" fontId="21" fillId="0" borderId="0"/>
    <xf numFmtId="0" fontId="21" fillId="0" borderId="0"/>
    <xf numFmtId="0" fontId="21" fillId="0" borderId="0"/>
    <xf numFmtId="181" fontId="1" fillId="0" borderId="0"/>
    <xf numFmtId="181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3" fillId="0" borderId="0"/>
    <xf numFmtId="0" fontId="1" fillId="0" borderId="0"/>
    <xf numFmtId="0" fontId="23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0" fontId="21" fillId="0" borderId="0"/>
    <xf numFmtId="0" fontId="21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181" fontId="24" fillId="0" borderId="0"/>
    <xf numFmtId="0" fontId="21" fillId="0" borderId="0"/>
    <xf numFmtId="190" fontId="31" fillId="0" borderId="0"/>
    <xf numFmtId="181" fontId="31" fillId="0" borderId="0"/>
    <xf numFmtId="181" fontId="24" fillId="5" borderId="20" applyNumberFormat="0" applyFont="0" applyAlignment="0" applyProtection="0"/>
    <xf numFmtId="181" fontId="24" fillId="5" borderId="20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181" fontId="38" fillId="32" borderId="24" applyNumberFormat="0" applyAlignment="0" applyProtection="0"/>
    <xf numFmtId="181" fontId="38" fillId="32" borderId="24" applyNumberFormat="0" applyAlignment="0" applyProtection="0"/>
    <xf numFmtId="181" fontId="38" fillId="32" borderId="24" applyNumberFormat="0" applyAlignment="0" applyProtection="0"/>
    <xf numFmtId="0" fontId="54" fillId="0" borderId="0" applyNumberFormat="0" applyFill="0" applyBorder="0" applyAlignment="0" applyProtection="0"/>
    <xf numFmtId="181" fontId="28" fillId="0" borderId="0" applyNumberFormat="0" applyFill="0" applyBorder="0" applyAlignment="0" applyProtection="0"/>
    <xf numFmtId="181" fontId="28" fillId="0" borderId="0" applyNumberFormat="0" applyFill="0" applyBorder="0" applyAlignment="0" applyProtection="0"/>
    <xf numFmtId="181" fontId="28" fillId="0" borderId="0" applyNumberFormat="0" applyFill="0" applyBorder="0" applyAlignment="0" applyProtection="0"/>
    <xf numFmtId="181" fontId="35" fillId="0" borderId="0" applyNumberFormat="0" applyFill="0" applyBorder="0" applyAlignment="0" applyProtection="0"/>
    <xf numFmtId="181" fontId="35" fillId="0" borderId="0" applyNumberFormat="0" applyFill="0" applyBorder="0" applyAlignment="0" applyProtection="0"/>
    <xf numFmtId="181" fontId="35" fillId="0" borderId="0" applyNumberFormat="0" applyFill="0" applyBorder="0" applyAlignment="0" applyProtection="0"/>
    <xf numFmtId="181" fontId="55" fillId="0" borderId="26" applyNumberFormat="0" applyFill="0" applyAlignment="0" applyProtection="0"/>
    <xf numFmtId="181" fontId="55" fillId="0" borderId="26" applyNumberFormat="0" applyFill="0" applyAlignment="0" applyProtection="0"/>
    <xf numFmtId="181" fontId="55" fillId="0" borderId="26" applyNumberFormat="0" applyFill="0" applyAlignment="0" applyProtection="0"/>
    <xf numFmtId="181" fontId="56" fillId="0" borderId="27" applyNumberFormat="0" applyFill="0" applyAlignment="0" applyProtection="0"/>
    <xf numFmtId="181" fontId="56" fillId="0" borderId="27" applyNumberFormat="0" applyFill="0" applyAlignment="0" applyProtection="0"/>
    <xf numFmtId="181" fontId="56" fillId="0" borderId="27" applyNumberFormat="0" applyFill="0" applyAlignment="0" applyProtection="0"/>
    <xf numFmtId="181" fontId="44" fillId="0" borderId="28" applyNumberFormat="0" applyFill="0" applyAlignment="0" applyProtection="0"/>
    <xf numFmtId="181" fontId="44" fillId="0" borderId="28" applyNumberFormat="0" applyFill="0" applyAlignment="0" applyProtection="0"/>
    <xf numFmtId="181" fontId="44" fillId="0" borderId="28" applyNumberFormat="0" applyFill="0" applyAlignment="0" applyProtection="0"/>
    <xf numFmtId="181" fontId="54" fillId="0" borderId="0" applyNumberFormat="0" applyFill="0" applyBorder="0" applyAlignment="0" applyProtection="0"/>
    <xf numFmtId="181" fontId="54" fillId="0" borderId="0" applyNumberFormat="0" applyFill="0" applyBorder="0" applyAlignment="0" applyProtection="0"/>
    <xf numFmtId="181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5" fillId="0" borderId="29" applyNumberFormat="0" applyFill="0" applyAlignment="0" applyProtection="0"/>
    <xf numFmtId="181" fontId="45" fillId="0" borderId="30" applyNumberFormat="0" applyFill="0" applyAlignment="0" applyProtection="0"/>
    <xf numFmtId="181" fontId="45" fillId="0" borderId="30" applyNumberFormat="0" applyFill="0" applyAlignment="0" applyProtection="0"/>
    <xf numFmtId="191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 inden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right" vertical="top" shrinkToFit="1"/>
    </xf>
    <xf numFmtId="0" fontId="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 indent="1"/>
    </xf>
    <xf numFmtId="0" fontId="4" fillId="0" borderId="2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right" vertical="top" shrinkToFit="1"/>
    </xf>
    <xf numFmtId="0" fontId="7" fillId="0" borderId="1" xfId="0" applyFont="1" applyBorder="1" applyAlignment="1">
      <alignment horizontal="left" vertical="top" wrapText="1" indent="1"/>
    </xf>
    <xf numFmtId="0" fontId="10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170" fontId="0" fillId="0" borderId="0" xfId="0" applyNumberForma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3" fontId="0" fillId="0" borderId="0" xfId="0" applyNumberFormat="1" applyAlignment="1">
      <alignment horizontal="left" vertical="top"/>
    </xf>
    <xf numFmtId="168" fontId="8" fillId="0" borderId="2" xfId="0" applyNumberFormat="1" applyFont="1" applyBorder="1" applyAlignment="1">
      <alignment horizontal="center" vertical="center" shrinkToFit="1"/>
    </xf>
    <xf numFmtId="168" fontId="8" fillId="0" borderId="3" xfId="0" applyNumberFormat="1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top" wrapText="1"/>
    </xf>
    <xf numFmtId="2" fontId="8" fillId="0" borderId="11" xfId="0" applyNumberFormat="1" applyFont="1" applyBorder="1" applyAlignment="1">
      <alignment horizontal="right" vertical="top" shrinkToFit="1"/>
    </xf>
    <xf numFmtId="0" fontId="7" fillId="0" borderId="1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2" fontId="8" fillId="0" borderId="14" xfId="0" applyNumberFormat="1" applyFont="1" applyBorder="1" applyAlignment="1">
      <alignment horizontal="right" vertical="top" shrinkToFit="1"/>
    </xf>
    <xf numFmtId="0" fontId="7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left" wrapText="1"/>
    </xf>
    <xf numFmtId="0" fontId="5" fillId="0" borderId="14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168" fontId="0" fillId="0" borderId="0" xfId="0" applyNumberFormat="1" applyAlignment="1">
      <alignment horizontal="left" vertical="top"/>
    </xf>
    <xf numFmtId="0" fontId="5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wrapText="1"/>
    </xf>
    <xf numFmtId="0" fontId="58" fillId="0" borderId="31" xfId="0" applyFont="1" applyBorder="1" applyAlignment="1">
      <alignment horizontal="center" vertical="center" wrapText="1"/>
    </xf>
    <xf numFmtId="0" fontId="58" fillId="0" borderId="3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4" fontId="9" fillId="0" borderId="10" xfId="0" applyNumberFormat="1" applyFont="1" applyBorder="1" applyAlignment="1">
      <alignment horizontal="right" vertical="top" shrinkToFit="1"/>
    </xf>
    <xf numFmtId="0" fontId="5" fillId="0" borderId="37" xfId="0" applyFont="1" applyBorder="1" applyAlignment="1">
      <alignment horizontal="left" vertical="top" wrapText="1" indent="2"/>
    </xf>
    <xf numFmtId="2" fontId="6" fillId="0" borderId="39" xfId="0" applyNumberFormat="1" applyFont="1" applyBorder="1" applyAlignment="1">
      <alignment horizontal="right" vertical="top" shrinkToFit="1"/>
    </xf>
    <xf numFmtId="0" fontId="4" fillId="0" borderId="39" xfId="0" applyFont="1" applyBorder="1" applyAlignment="1">
      <alignment horizontal="left" vertical="top" wrapText="1" indent="2"/>
    </xf>
    <xf numFmtId="0" fontId="0" fillId="0" borderId="40" xfId="0" applyBorder="1" applyAlignment="1">
      <alignment horizontal="left" wrapText="1"/>
    </xf>
    <xf numFmtId="2" fontId="9" fillId="0" borderId="39" xfId="0" applyNumberFormat="1" applyFont="1" applyBorder="1" applyAlignment="1">
      <alignment horizontal="right" vertical="top" shrinkToFit="1"/>
    </xf>
    <xf numFmtId="0" fontId="4" fillId="0" borderId="39" xfId="0" applyFont="1" applyBorder="1" applyAlignment="1">
      <alignment horizontal="center" vertical="center" wrapText="1"/>
    </xf>
    <xf numFmtId="4" fontId="9" fillId="0" borderId="40" xfId="0" applyNumberFormat="1" applyFont="1" applyBorder="1" applyAlignment="1">
      <alignment horizontal="right" vertical="top" shrinkToFit="1"/>
    </xf>
    <xf numFmtId="0" fontId="0" fillId="0" borderId="39" xfId="0" applyBorder="1" applyAlignment="1">
      <alignment horizontal="left" wrapText="1"/>
    </xf>
    <xf numFmtId="0" fontId="5" fillId="0" borderId="39" xfId="0" applyFont="1" applyBorder="1" applyAlignment="1">
      <alignment horizontal="left" vertical="top" wrapText="1" indent="2"/>
    </xf>
    <xf numFmtId="0" fontId="4" fillId="0" borderId="47" xfId="0" applyFont="1" applyBorder="1" applyAlignment="1">
      <alignment horizontal="left" vertical="top" wrapText="1" indent="2"/>
    </xf>
    <xf numFmtId="0" fontId="4" fillId="0" borderId="48" xfId="0" applyFont="1" applyBorder="1" applyAlignment="1">
      <alignment horizontal="left" vertical="top" wrapText="1" indent="2"/>
    </xf>
    <xf numFmtId="2" fontId="6" fillId="0" borderId="48" xfId="0" applyNumberFormat="1" applyFont="1" applyBorder="1" applyAlignment="1">
      <alignment horizontal="right" vertical="top" shrinkToFit="1"/>
    </xf>
    <xf numFmtId="0" fontId="4" fillId="0" borderId="49" xfId="0" applyFont="1" applyBorder="1" applyAlignment="1">
      <alignment horizontal="left" vertical="top" wrapText="1" indent="2"/>
    </xf>
    <xf numFmtId="0" fontId="7" fillId="0" borderId="50" xfId="0" applyFont="1" applyBorder="1" applyAlignment="1">
      <alignment horizontal="left" vertical="top" wrapText="1"/>
    </xf>
    <xf numFmtId="2" fontId="8" fillId="0" borderId="50" xfId="0" applyNumberFormat="1" applyFont="1" applyBorder="1" applyAlignment="1">
      <alignment horizontal="right" vertical="top" shrinkToFit="1"/>
    </xf>
    <xf numFmtId="0" fontId="7" fillId="0" borderId="50" xfId="0" applyFont="1" applyBorder="1" applyAlignment="1">
      <alignment horizontal="center" vertical="top" wrapText="1"/>
    </xf>
    <xf numFmtId="0" fontId="0" fillId="0" borderId="51" xfId="0" applyBorder="1" applyAlignment="1">
      <alignment horizontal="left" wrapText="1"/>
    </xf>
    <xf numFmtId="0" fontId="0" fillId="0" borderId="5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5" xfId="0" applyBorder="1" applyAlignment="1">
      <alignment horizontal="left" wrapText="1"/>
    </xf>
    <xf numFmtId="0" fontId="10" fillId="0" borderId="56" xfId="0" applyFont="1" applyBorder="1" applyAlignment="1">
      <alignment horizontal="left" vertical="top" wrapText="1" indent="2"/>
    </xf>
    <xf numFmtId="0" fontId="10" fillId="0" borderId="57" xfId="0" applyFont="1" applyBorder="1" applyAlignment="1">
      <alignment horizontal="left" vertical="top" wrapText="1"/>
    </xf>
    <xf numFmtId="0" fontId="0" fillId="0" borderId="57" xfId="0" applyBorder="1" applyAlignment="1">
      <alignment horizontal="left" wrapText="1"/>
    </xf>
    <xf numFmtId="0" fontId="4" fillId="0" borderId="51" xfId="0" applyFont="1" applyBorder="1" applyAlignment="1">
      <alignment horizontal="left" vertical="top" wrapText="1"/>
    </xf>
    <xf numFmtId="4" fontId="9" fillId="0" borderId="54" xfId="0" applyNumberFormat="1" applyFont="1" applyBorder="1" applyAlignment="1">
      <alignment horizontal="right" vertical="top" shrinkToFit="1"/>
    </xf>
    <xf numFmtId="2" fontId="7" fillId="0" borderId="1" xfId="0" applyNumberFormat="1" applyFont="1" applyBorder="1" applyAlignment="1">
      <alignment horizontal="right" vertical="top" shrinkToFi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38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" fontId="6" fillId="0" borderId="2" xfId="0" applyNumberFormat="1" applyFont="1" applyBorder="1" applyAlignment="1">
      <alignment horizontal="right" vertical="top" shrinkToFit="1"/>
    </xf>
    <xf numFmtId="4" fontId="6" fillId="0" borderId="40" xfId="0" applyNumberFormat="1" applyFont="1" applyBorder="1" applyAlignment="1">
      <alignment horizontal="right" vertical="top" shrinkToFit="1"/>
    </xf>
    <xf numFmtId="0" fontId="2" fillId="0" borderId="0" xfId="0" applyFont="1" applyAlignment="1">
      <alignment horizontal="right" vertical="top" wrapText="1" indent="10"/>
    </xf>
    <xf numFmtId="0" fontId="11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5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8" fillId="0" borderId="33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 shrinkToFit="1"/>
    </xf>
    <xf numFmtId="168" fontId="8" fillId="0" borderId="3" xfId="0" applyNumberFormat="1" applyFont="1" applyBorder="1" applyAlignment="1">
      <alignment horizontal="center" vertical="center" shrinkToFit="1"/>
    </xf>
    <xf numFmtId="0" fontId="0" fillId="0" borderId="40" xfId="0" applyBorder="1" applyAlignment="1">
      <alignment horizontal="left" wrapText="1"/>
    </xf>
    <xf numFmtId="4" fontId="0" fillId="0" borderId="2" xfId="0" applyNumberFormat="1" applyBorder="1" applyAlignment="1">
      <alignment horizontal="left" wrapText="1"/>
    </xf>
    <xf numFmtId="4" fontId="19" fillId="0" borderId="2" xfId="0" applyNumberFormat="1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168" fontId="18" fillId="0" borderId="2" xfId="0" applyNumberFormat="1" applyFont="1" applyBorder="1" applyAlignment="1">
      <alignment horizontal="center" vertical="center" shrinkToFit="1"/>
    </xf>
    <xf numFmtId="168" fontId="18" fillId="0" borderId="3" xfId="0" applyNumberFormat="1" applyFont="1" applyBorder="1" applyAlignment="1">
      <alignment horizontal="center" vertical="center" shrinkToFit="1"/>
    </xf>
    <xf numFmtId="168" fontId="7" fillId="0" borderId="2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right" vertical="center" shrinkToFit="1"/>
    </xf>
    <xf numFmtId="2" fontId="8" fillId="0" borderId="8" xfId="0" applyNumberFormat="1" applyFont="1" applyBorder="1" applyAlignment="1">
      <alignment horizontal="right" vertical="center" shrinkToFit="1"/>
    </xf>
    <xf numFmtId="2" fontId="8" fillId="0" borderId="10" xfId="0" applyNumberFormat="1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8" fontId="13" fillId="0" borderId="5" xfId="0" applyNumberFormat="1" applyFont="1" applyBorder="1" applyAlignment="1">
      <alignment horizontal="center" vertical="center" wrapText="1"/>
    </xf>
    <xf numFmtId="168" fontId="13" fillId="0" borderId="6" xfId="0" applyNumberFormat="1" applyFont="1" applyBorder="1" applyAlignment="1">
      <alignment horizontal="center" vertical="center" wrapText="1"/>
    </xf>
    <xf numFmtId="168" fontId="13" fillId="0" borderId="7" xfId="0" applyNumberFormat="1" applyFont="1" applyBorder="1" applyAlignment="1">
      <alignment horizontal="center" vertical="center" wrapText="1"/>
    </xf>
    <xf numFmtId="168" fontId="13" fillId="0" borderId="8" xfId="0" applyNumberFormat="1" applyFont="1" applyBorder="1" applyAlignment="1">
      <alignment horizontal="center" vertical="center" wrapText="1"/>
    </xf>
    <xf numFmtId="168" fontId="13" fillId="0" borderId="9" xfId="0" applyNumberFormat="1" applyFont="1" applyBorder="1" applyAlignment="1">
      <alignment horizontal="center" vertical="center" wrapText="1"/>
    </xf>
    <xf numFmtId="168" fontId="13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4" fontId="6" fillId="0" borderId="2" xfId="0" applyNumberFormat="1" applyFont="1" applyBorder="1" applyAlignment="1">
      <alignment horizontal="left" vertical="top" indent="5" shrinkToFit="1"/>
    </xf>
    <xf numFmtId="4" fontId="6" fillId="0" borderId="40" xfId="0" applyNumberFormat="1" applyFont="1" applyBorder="1" applyAlignment="1">
      <alignment horizontal="left" vertical="top" indent="5" shrinkToFit="1"/>
    </xf>
    <xf numFmtId="0" fontId="10" fillId="0" borderId="46" xfId="0" applyFont="1" applyBorder="1" applyAlignment="1">
      <alignment horizontal="left" vertical="top" wrapText="1" indent="6"/>
    </xf>
    <xf numFmtId="0" fontId="10" fillId="0" borderId="4" xfId="0" applyFont="1" applyBorder="1" applyAlignment="1">
      <alignment horizontal="left" vertical="top" wrapText="1" indent="6"/>
    </xf>
    <xf numFmtId="0" fontId="10" fillId="0" borderId="3" xfId="0" applyFont="1" applyBorder="1" applyAlignment="1">
      <alignment horizontal="left" vertical="top" wrapText="1" indent="6"/>
    </xf>
    <xf numFmtId="4" fontId="6" fillId="0" borderId="2" xfId="0" applyNumberFormat="1" applyFont="1" applyBorder="1" applyAlignment="1">
      <alignment horizontal="left" vertical="top" indent="4" shrinkToFit="1"/>
    </xf>
    <xf numFmtId="4" fontId="6" fillId="0" borderId="40" xfId="0" applyNumberFormat="1" applyFont="1" applyBorder="1" applyAlignment="1">
      <alignment horizontal="left" vertical="top" indent="4" shrinkToFit="1"/>
    </xf>
    <xf numFmtId="0" fontId="0" fillId="0" borderId="46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" fontId="0" fillId="0" borderId="3" xfId="0" applyNumberFormat="1" applyBorder="1" applyAlignment="1">
      <alignment horizontal="left" wrapText="1"/>
    </xf>
    <xf numFmtId="4" fontId="0" fillId="0" borderId="14" xfId="0" applyNumberFormat="1" applyBorder="1" applyAlignment="1">
      <alignment horizontal="left" wrapText="1"/>
    </xf>
    <xf numFmtId="168" fontId="7" fillId="0" borderId="14" xfId="0" applyNumberFormat="1" applyFont="1" applyBorder="1" applyAlignment="1">
      <alignment horizontal="center" vertical="center" wrapText="1"/>
    </xf>
    <xf numFmtId="4" fontId="0" fillId="0" borderId="15" xfId="0" applyNumberFormat="1" applyBorder="1" applyAlignment="1">
      <alignment horizontal="left" wrapText="1"/>
    </xf>
    <xf numFmtId="4" fontId="0" fillId="0" borderId="16" xfId="0" applyNumberFormat="1" applyBorder="1" applyAlignment="1">
      <alignment horizontal="left" wrapText="1"/>
    </xf>
    <xf numFmtId="4" fontId="0" fillId="0" borderId="5" xfId="0" applyNumberForma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168" fontId="7" fillId="0" borderId="5" xfId="0" applyNumberFormat="1" applyFont="1" applyBorder="1" applyAlignment="1">
      <alignment horizontal="center" vertical="center" wrapText="1"/>
    </xf>
    <xf numFmtId="168" fontId="7" fillId="0" borderId="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58" xfId="0" applyBorder="1" applyAlignment="1">
      <alignment horizontal="left" wrapText="1"/>
    </xf>
    <xf numFmtId="0" fontId="0" fillId="0" borderId="59" xfId="0" applyBorder="1" applyAlignment="1">
      <alignment horizontal="left" wrapText="1"/>
    </xf>
    <xf numFmtId="0" fontId="0" fillId="0" borderId="60" xfId="0" applyBorder="1" applyAlignment="1">
      <alignment horizontal="left" wrapText="1"/>
    </xf>
    <xf numFmtId="0" fontId="7" fillId="0" borderId="2" xfId="0" applyFont="1" applyBorder="1" applyAlignment="1">
      <alignment horizontal="left" vertical="top" wrapText="1" indent="1"/>
    </xf>
    <xf numFmtId="0" fontId="7" fillId="0" borderId="3" xfId="0" applyFont="1" applyBorder="1" applyAlignment="1">
      <alignment horizontal="left" vertical="top" wrapText="1" indent="1"/>
    </xf>
    <xf numFmtId="4" fontId="8" fillId="0" borderId="2" xfId="0" applyNumberFormat="1" applyFont="1" applyBorder="1" applyAlignment="1">
      <alignment horizontal="left" vertical="top" indent="3" shrinkToFit="1"/>
    </xf>
    <xf numFmtId="4" fontId="8" fillId="0" borderId="3" xfId="0" applyNumberFormat="1" applyFont="1" applyBorder="1" applyAlignment="1">
      <alignment horizontal="left" vertical="top" indent="3" shrinkToFit="1"/>
    </xf>
    <xf numFmtId="167" fontId="0" fillId="0" borderId="2" xfId="1" applyFont="1" applyFill="1" applyBorder="1" applyAlignment="1">
      <alignment horizontal="left" wrapText="1"/>
    </xf>
    <xf numFmtId="167" fontId="0" fillId="0" borderId="40" xfId="1" applyFont="1" applyFill="1" applyBorder="1" applyAlignment="1">
      <alignment horizontal="left" wrapText="1"/>
    </xf>
    <xf numFmtId="4" fontId="0" fillId="0" borderId="51" xfId="0" applyNumberFormat="1" applyBorder="1" applyAlignment="1">
      <alignment horizontal="left" wrapText="1"/>
    </xf>
    <xf numFmtId="0" fontId="0" fillId="0" borderId="52" xfId="0" applyBorder="1" applyAlignment="1">
      <alignment horizontal="left" wrapText="1"/>
    </xf>
    <xf numFmtId="168" fontId="7" fillId="0" borderId="53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 wrapText="1" indent="6"/>
    </xf>
    <xf numFmtId="0" fontId="10" fillId="0" borderId="36" xfId="0" applyFont="1" applyBorder="1" applyAlignment="1">
      <alignment horizontal="left" vertical="top" wrapText="1" indent="6"/>
    </xf>
    <xf numFmtId="0" fontId="10" fillId="0" borderId="10" xfId="0" applyFont="1" applyBorder="1" applyAlignment="1">
      <alignment horizontal="left" vertical="top" wrapText="1" indent="6"/>
    </xf>
    <xf numFmtId="0" fontId="10" fillId="0" borderId="2" xfId="0" applyFont="1" applyBorder="1" applyAlignment="1">
      <alignment horizontal="left" vertical="top" wrapText="1" indent="9"/>
    </xf>
    <xf numFmtId="0" fontId="10" fillId="0" borderId="4" xfId="0" applyFont="1" applyBorder="1" applyAlignment="1">
      <alignment horizontal="left" vertical="top" wrapText="1" indent="9"/>
    </xf>
    <xf numFmtId="0" fontId="10" fillId="0" borderId="3" xfId="0" applyFont="1" applyBorder="1" applyAlignment="1">
      <alignment horizontal="left" vertical="top" wrapText="1" indent="9"/>
    </xf>
    <xf numFmtId="167" fontId="17" fillId="0" borderId="0" xfId="0" applyNumberFormat="1" applyFont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top" shrinkToFit="1"/>
    </xf>
    <xf numFmtId="4" fontId="8" fillId="0" borderId="3" xfId="0" applyNumberFormat="1" applyFont="1" applyBorder="1" applyAlignment="1">
      <alignment horizontal="center" vertical="top" shrinkToFit="1"/>
    </xf>
    <xf numFmtId="0" fontId="10" fillId="0" borderId="61" xfId="0" applyFont="1" applyBorder="1" applyAlignment="1">
      <alignment horizontal="left" vertical="top" wrapText="1" indent="6"/>
    </xf>
    <xf numFmtId="0" fontId="10" fillId="0" borderId="62" xfId="0" applyFont="1" applyBorder="1" applyAlignment="1">
      <alignment horizontal="left" vertical="top" wrapText="1" indent="6"/>
    </xf>
    <xf numFmtId="0" fontId="10" fillId="0" borderId="52" xfId="0" applyFont="1" applyBorder="1" applyAlignment="1">
      <alignment horizontal="left" vertical="top" wrapText="1" indent="6"/>
    </xf>
    <xf numFmtId="0" fontId="0" fillId="0" borderId="36" xfId="0" applyBorder="1" applyAlignment="1">
      <alignment horizontal="left" wrapText="1"/>
    </xf>
  </cellXfs>
  <cellStyles count="463">
    <cellStyle name="_x000d__x000a_JournalTemplate=C:\COMFO\CTALK\JOURSTD.TPL_x000d__x000a_LbStateAddress=3 3 0 251 1 89 2 311_x000d__x000a_LbStateJou" xfId="150"/>
    <cellStyle name="20% - Accent1" xfId="58"/>
    <cellStyle name="20% - Accent2" xfId="59"/>
    <cellStyle name="20% - Accent3" xfId="60"/>
    <cellStyle name="20% - Accent4" xfId="61"/>
    <cellStyle name="20% - Accent5" xfId="62"/>
    <cellStyle name="20% - Accent6" xfId="63"/>
    <cellStyle name="20% - Énfasis1 2" xfId="151"/>
    <cellStyle name="20% - Énfasis1 3" xfId="152"/>
    <cellStyle name="20% - Énfasis1 4" xfId="153"/>
    <cellStyle name="20% - Énfasis2 2" xfId="154"/>
    <cellStyle name="20% - Énfasis2 3" xfId="155"/>
    <cellStyle name="20% - Énfasis2 4" xfId="156"/>
    <cellStyle name="20% - Énfasis3 2" xfId="157"/>
    <cellStyle name="20% - Énfasis3 3" xfId="158"/>
    <cellStyle name="20% - Énfasis3 4" xfId="159"/>
    <cellStyle name="20% - Énfasis4 2" xfId="160"/>
    <cellStyle name="20% - Énfasis4 3" xfId="161"/>
    <cellStyle name="20% - Énfasis4 4" xfId="162"/>
    <cellStyle name="20% - Énfasis5 2" xfId="163"/>
    <cellStyle name="20% - Énfasis5 3" xfId="164"/>
    <cellStyle name="20% - Énfasis5 4" xfId="165"/>
    <cellStyle name="20% - Énfasis6 2" xfId="166"/>
    <cellStyle name="20% - Énfasis6 3" xfId="167"/>
    <cellStyle name="20% - Énfasis6 4" xfId="168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40% - Énfasis1 2" xfId="169"/>
    <cellStyle name="40% - Énfasis1 3" xfId="170"/>
    <cellStyle name="40% - Énfasis1 4" xfId="171"/>
    <cellStyle name="40% - Énfasis2 2" xfId="172"/>
    <cellStyle name="40% - Énfasis2 3" xfId="173"/>
    <cellStyle name="40% - Énfasis2 4" xfId="174"/>
    <cellStyle name="40% - Énfasis3 2" xfId="175"/>
    <cellStyle name="40% - Énfasis3 3" xfId="176"/>
    <cellStyle name="40% - Énfasis3 4" xfId="177"/>
    <cellStyle name="40% - Énfasis4 2" xfId="178"/>
    <cellStyle name="40% - Énfasis4 3" xfId="179"/>
    <cellStyle name="40% - Énfasis4 4" xfId="180"/>
    <cellStyle name="40% - Énfasis5 2" xfId="181"/>
    <cellStyle name="40% - Énfasis5 3" xfId="182"/>
    <cellStyle name="40% - Énfasis5 4" xfId="183"/>
    <cellStyle name="40% - Énfasis6 2" xfId="184"/>
    <cellStyle name="40% - Énfasis6 3" xfId="185"/>
    <cellStyle name="40% - Énfasis6 4" xfId="186"/>
    <cellStyle name="60% - Accent1" xfId="70"/>
    <cellStyle name="60% - Accent2" xfId="71"/>
    <cellStyle name="60% - Accent3" xfId="72"/>
    <cellStyle name="60% - Accent4" xfId="73"/>
    <cellStyle name="60% - Accent5" xfId="74"/>
    <cellStyle name="60% - Accent6" xfId="75"/>
    <cellStyle name="60% - Énfasis1 2" xfId="187"/>
    <cellStyle name="60% - Énfasis1 3" xfId="188"/>
    <cellStyle name="60% - Énfasis1 4" xfId="189"/>
    <cellStyle name="60% - Énfasis2 2" xfId="190"/>
    <cellStyle name="60% - Énfasis2 3" xfId="191"/>
    <cellStyle name="60% - Énfasis2 4" xfId="192"/>
    <cellStyle name="60% - Énfasis3 2" xfId="193"/>
    <cellStyle name="60% - Énfasis3 3" xfId="194"/>
    <cellStyle name="60% - Énfasis3 4" xfId="195"/>
    <cellStyle name="60% - Énfasis4 2" xfId="196"/>
    <cellStyle name="60% - Énfasis4 3" xfId="197"/>
    <cellStyle name="60% - Énfasis4 4" xfId="198"/>
    <cellStyle name="60% - Énfasis5 2" xfId="199"/>
    <cellStyle name="60% - Énfasis5 3" xfId="200"/>
    <cellStyle name="60% - Énfasis5 4" xfId="201"/>
    <cellStyle name="60% - Énfasis6 2" xfId="202"/>
    <cellStyle name="60% - Énfasis6 3" xfId="203"/>
    <cellStyle name="60% - Énfasis6 4" xfId="204"/>
    <cellStyle name="Accent1" xfId="76"/>
    <cellStyle name="Accent1 - 20%" xfId="205"/>
    <cellStyle name="Accent1 - 40%" xfId="206"/>
    <cellStyle name="Accent1 - 60%" xfId="207"/>
    <cellStyle name="Accent1_ANALISIS PARA PRESENTAR OPRET" xfId="208"/>
    <cellStyle name="Accent2" xfId="77"/>
    <cellStyle name="Accent2 - 20%" xfId="209"/>
    <cellStyle name="Accent2 - 40%" xfId="210"/>
    <cellStyle name="Accent2 - 60%" xfId="211"/>
    <cellStyle name="Accent2_ANALISIS PARA PRESENTAR OPRET" xfId="212"/>
    <cellStyle name="Accent3" xfId="78"/>
    <cellStyle name="Accent3 - 20%" xfId="213"/>
    <cellStyle name="Accent3 - 40%" xfId="214"/>
    <cellStyle name="Accent3 - 60%" xfId="215"/>
    <cellStyle name="Accent3_ANALISIS PARA PRESENTAR OPRET" xfId="216"/>
    <cellStyle name="Accent4" xfId="79"/>
    <cellStyle name="Accent4 - 20%" xfId="217"/>
    <cellStyle name="Accent4 - 40%" xfId="218"/>
    <cellStyle name="Accent4 - 60%" xfId="219"/>
    <cellStyle name="Accent4_ANALISIS PARA PRESENTAR OPRET" xfId="220"/>
    <cellStyle name="Accent5" xfId="80"/>
    <cellStyle name="Accent5 - 20%" xfId="221"/>
    <cellStyle name="Accent5 - 40%" xfId="222"/>
    <cellStyle name="Accent5 - 60%" xfId="223"/>
    <cellStyle name="Accent5_ANALISIS PARA PRESENTAR OPRET" xfId="224"/>
    <cellStyle name="Accent6" xfId="81"/>
    <cellStyle name="Accent6 - 20%" xfId="225"/>
    <cellStyle name="Accent6 - 40%" xfId="226"/>
    <cellStyle name="Accent6 - 60%" xfId="227"/>
    <cellStyle name="Accent6_ANALISIS PARA PRESENTAR OPRET" xfId="228"/>
    <cellStyle name="Bad" xfId="82"/>
    <cellStyle name="Buena" xfId="3"/>
    <cellStyle name="Buena 2" xfId="229"/>
    <cellStyle name="Buena 3" xfId="230"/>
    <cellStyle name="Buena 4" xfId="231"/>
    <cellStyle name="Calculation" xfId="83"/>
    <cellStyle name="Cálculo 2" xfId="232"/>
    <cellStyle name="Cálculo 3" xfId="233"/>
    <cellStyle name="Cálculo 4" xfId="234"/>
    <cellStyle name="Celda de comprobación 2" xfId="235"/>
    <cellStyle name="Celda de comprobación 3" xfId="236"/>
    <cellStyle name="Celda de comprobación 4" xfId="237"/>
    <cellStyle name="Celda de comprobación 5" xfId="4"/>
    <cellStyle name="Celda vinculada 2" xfId="238"/>
    <cellStyle name="Celda vinculada 3" xfId="239"/>
    <cellStyle name="Celda vinculada 4" xfId="240"/>
    <cellStyle name="Celda vinculada 5" xfId="5"/>
    <cellStyle name="Check Cell" xfId="84"/>
    <cellStyle name="Comma 10" xfId="241"/>
    <cellStyle name="Comma 11" xfId="147"/>
    <cellStyle name="Comma 12" xfId="242"/>
    <cellStyle name="Comma 13" xfId="243"/>
    <cellStyle name="Comma 2" xfId="6"/>
    <cellStyle name="Comma 2 2" xfId="124"/>
    <cellStyle name="Comma 2 3" xfId="244"/>
    <cellStyle name="Comma 3" xfId="7"/>
    <cellStyle name="Comma 3 2" xfId="8"/>
    <cellStyle name="Comma 3 3" xfId="125"/>
    <cellStyle name="Comma 3_Adicional No. 1  Edificio Biblioteca y Verja y parqueos  Universidad ITECO" xfId="245"/>
    <cellStyle name="Comma 4" xfId="9"/>
    <cellStyle name="Comma 4 2" xfId="246"/>
    <cellStyle name="Comma 4_Presupuesto_remodelacion vivienda en cancino pe" xfId="247"/>
    <cellStyle name="Comma 5" xfId="85"/>
    <cellStyle name="Comma 5 2" xfId="52"/>
    <cellStyle name="Comma 6" xfId="86"/>
    <cellStyle name="Comma 6 2" xfId="54"/>
    <cellStyle name="Comma 7" xfId="10"/>
    <cellStyle name="Comma 7 2" xfId="126"/>
    <cellStyle name="Comma 8" xfId="87"/>
    <cellStyle name="Comma 8 2" xfId="50"/>
    <cellStyle name="Comma 8 2 2" xfId="106"/>
    <cellStyle name="Comma 8 3" xfId="104"/>
    <cellStyle name="Comma 9" xfId="127"/>
    <cellStyle name="Comma_Cub. No.2 Santiago -Licey.Junio(firmada)" xfId="248"/>
    <cellStyle name="Currency 2" xfId="249"/>
    <cellStyle name="Currency 3" xfId="250"/>
    <cellStyle name="Currency 4" xfId="251"/>
    <cellStyle name="Currency_Construccion Edificio Aulas No.1 Centroa Regional UASD, Mao" xfId="252"/>
    <cellStyle name="Emphasis 1" xfId="253"/>
    <cellStyle name="Emphasis 2" xfId="254"/>
    <cellStyle name="Emphasis 3" xfId="255"/>
    <cellStyle name="Encabezado 4 2" xfId="256"/>
    <cellStyle name="Encabezado 4 3" xfId="257"/>
    <cellStyle name="Encabezado 4 4" xfId="258"/>
    <cellStyle name="Encabezado 4 5" xfId="11"/>
    <cellStyle name="Énfasis 1" xfId="259"/>
    <cellStyle name="Énfasis 2" xfId="260"/>
    <cellStyle name="Énfasis 3" xfId="261"/>
    <cellStyle name="Énfasis1 - 20%" xfId="262"/>
    <cellStyle name="Énfasis1 - 40%" xfId="263"/>
    <cellStyle name="Énfasis1 - 60%" xfId="264"/>
    <cellStyle name="Énfasis1 2" xfId="265"/>
    <cellStyle name="Énfasis1 3" xfId="266"/>
    <cellStyle name="Énfasis1 4" xfId="267"/>
    <cellStyle name="Énfasis2 - 20%" xfId="268"/>
    <cellStyle name="Énfasis2 - 40%" xfId="269"/>
    <cellStyle name="Énfasis2 - 60%" xfId="270"/>
    <cellStyle name="Énfasis2 2" xfId="271"/>
    <cellStyle name="Énfasis2 3" xfId="272"/>
    <cellStyle name="Énfasis2 4" xfId="273"/>
    <cellStyle name="Énfasis3 - 20%" xfId="274"/>
    <cellStyle name="Énfasis3 - 40%" xfId="275"/>
    <cellStyle name="Énfasis3 - 60%" xfId="276"/>
    <cellStyle name="Énfasis3 2" xfId="277"/>
    <cellStyle name="Énfasis3 3" xfId="278"/>
    <cellStyle name="Énfasis3 4" xfId="279"/>
    <cellStyle name="Énfasis4 - 20%" xfId="280"/>
    <cellStyle name="Énfasis4 - 40%" xfId="281"/>
    <cellStyle name="Énfasis4 - 60%" xfId="282"/>
    <cellStyle name="Énfasis4 2" xfId="283"/>
    <cellStyle name="Énfasis4 3" xfId="284"/>
    <cellStyle name="Énfasis4 4" xfId="285"/>
    <cellStyle name="Énfasis5 - 20%" xfId="286"/>
    <cellStyle name="Énfasis5 - 40%" xfId="287"/>
    <cellStyle name="Énfasis5 - 60%" xfId="288"/>
    <cellStyle name="Énfasis5 2" xfId="289"/>
    <cellStyle name="Énfasis5 3" xfId="290"/>
    <cellStyle name="Énfasis5 4" xfId="291"/>
    <cellStyle name="Énfasis6 - 20%" xfId="292"/>
    <cellStyle name="Énfasis6 - 40%" xfId="293"/>
    <cellStyle name="Énfasis6 - 60%" xfId="294"/>
    <cellStyle name="Énfasis6 2" xfId="295"/>
    <cellStyle name="Énfasis6 3" xfId="296"/>
    <cellStyle name="Énfasis6 4" xfId="297"/>
    <cellStyle name="Entrada 2" xfId="298"/>
    <cellStyle name="Entrada 3" xfId="299"/>
    <cellStyle name="Entrada 4" xfId="300"/>
    <cellStyle name="Entrada 5" xfId="12"/>
    <cellStyle name="Euro" xfId="13"/>
    <cellStyle name="Euro 2" xfId="14"/>
    <cellStyle name="Euro 2 2" xfId="15"/>
    <cellStyle name="Euro 2 3" xfId="45"/>
    <cellStyle name="Euro 3" xfId="301"/>
    <cellStyle name="Euro_Adicional No. 1  Edificio Biblioteca y Verja y parqueos  Universidad ITECO" xfId="302"/>
    <cellStyle name="Excel Built-in Comma" xfId="303"/>
    <cellStyle name="Excel Built-in Normal" xfId="304"/>
    <cellStyle name="Explanatory Text" xfId="88"/>
    <cellStyle name="F2" xfId="305"/>
    <cellStyle name="F3" xfId="306"/>
    <cellStyle name="F4" xfId="307"/>
    <cellStyle name="F5" xfId="308"/>
    <cellStyle name="F6" xfId="309"/>
    <cellStyle name="F7" xfId="310"/>
    <cellStyle name="F8" xfId="311"/>
    <cellStyle name="Followed Hyperlink" xfId="312"/>
    <cellStyle name="Good" xfId="89"/>
    <cellStyle name="Heading 1" xfId="90"/>
    <cellStyle name="Heading 2" xfId="91"/>
    <cellStyle name="Heading 3" xfId="92"/>
    <cellStyle name="Heading 4" xfId="93"/>
    <cellStyle name="Hipervínculo visitado 2" xfId="313"/>
    <cellStyle name="Hyperlink" xfId="314"/>
    <cellStyle name="Incorrecto 2" xfId="315"/>
    <cellStyle name="Incorrecto 3" xfId="316"/>
    <cellStyle name="Incorrecto 4" xfId="317"/>
    <cellStyle name="Input" xfId="94"/>
    <cellStyle name="Linked Cell" xfId="95"/>
    <cellStyle name="Millares 10" xfId="103"/>
    <cellStyle name="Millares 10 2" xfId="318"/>
    <cellStyle name="Millares 11" xfId="112"/>
    <cellStyle name="Millares 11 2" xfId="319"/>
    <cellStyle name="Millares 12" xfId="117"/>
    <cellStyle name="Millares 12 2" xfId="123"/>
    <cellStyle name="Millares 13" xfId="320"/>
    <cellStyle name="Millares 13 2" xfId="321"/>
    <cellStyle name="Millares 14" xfId="322"/>
    <cellStyle name="Millares 15" xfId="323"/>
    <cellStyle name="Millares 16" xfId="324"/>
    <cellStyle name="Millares 17" xfId="325"/>
    <cellStyle name="Millares 18" xfId="326"/>
    <cellStyle name="Millares 19" xfId="327"/>
    <cellStyle name="Millares 2" xfId="16"/>
    <cellStyle name="Millares 2 10" xfId="328"/>
    <cellStyle name="Millares 2 2" xfId="17"/>
    <cellStyle name="Millares 2 2 2" xfId="18"/>
    <cellStyle name="Millares 2 2 2 2" xfId="108"/>
    <cellStyle name="Millares 2 2 3" xfId="128"/>
    <cellStyle name="Millares 2 3" xfId="19"/>
    <cellStyle name="Millares 2 3 2" xfId="129"/>
    <cellStyle name="Millares 2 4" xfId="20"/>
    <cellStyle name="Millares 2 4 2" xfId="122"/>
    <cellStyle name="Millares 2 5" xfId="329"/>
    <cellStyle name="Millares 2_ANALISIS COSTOS PORTICOS GRAN TECHO" xfId="330"/>
    <cellStyle name="Millares 20" xfId="110"/>
    <cellStyle name="Millares 3" xfId="21"/>
    <cellStyle name="Millares 3 2" xfId="22"/>
    <cellStyle name="Millares 3 2 2" xfId="130"/>
    <cellStyle name="Millares 3 3" xfId="23"/>
    <cellStyle name="Millares 3 3 2" xfId="131"/>
    <cellStyle name="Millares 3 4" xfId="55"/>
    <cellStyle name="Millares 3_DESGLOSE_DE_PORTICOS_METALICOS_UASD_BONAO_ENV" xfId="331"/>
    <cellStyle name="Millares 4" xfId="24"/>
    <cellStyle name="Millares 4 2" xfId="25"/>
    <cellStyle name="Millares 4 2 2" xfId="132"/>
    <cellStyle name="Millares 4 3" xfId="26"/>
    <cellStyle name="Millares 4 3 2" xfId="133"/>
    <cellStyle name="Millares 4 4" xfId="48"/>
    <cellStyle name="Millares 4 5" xfId="134"/>
    <cellStyle name="Millares 4_Presupuesto Construccion edificio oficina gubernamentales de san juan" xfId="332"/>
    <cellStyle name="Millares 5" xfId="27"/>
    <cellStyle name="Millares 5 2" xfId="135"/>
    <cellStyle name="Millares 5 2 2" xfId="333"/>
    <cellStyle name="Millares 5 3" xfId="334"/>
    <cellStyle name="Millares 6" xfId="28"/>
    <cellStyle name="Millares 6 2" xfId="49"/>
    <cellStyle name="Millares 7" xfId="96"/>
    <cellStyle name="Millares 7 2" xfId="29"/>
    <cellStyle name="Millares 7 2 2" xfId="120"/>
    <cellStyle name="Millares 7 2 2 2" xfId="335"/>
    <cellStyle name="Millares 7 2 3" xfId="336"/>
    <cellStyle name="Millares 7 2 4" xfId="337"/>
    <cellStyle name="Millares 7 2 5" xfId="338"/>
    <cellStyle name="Millares 7 2 6" xfId="339"/>
    <cellStyle name="Millares 7 2 7" xfId="340"/>
    <cellStyle name="Millares 7 2 8" xfId="341"/>
    <cellStyle name="Millares 7 2 9" xfId="342"/>
    <cellStyle name="Millares 7 3" xfId="343"/>
    <cellStyle name="Millares 8" xfId="46"/>
    <cellStyle name="Millares 8 2" xfId="105"/>
    <cellStyle name="Millares 8 2 2" xfId="344"/>
    <cellStyle name="Millares 9" xfId="97"/>
    <cellStyle name="Millares 9 2" xfId="107"/>
    <cellStyle name="Moneda" xfId="1" builtinId="4"/>
    <cellStyle name="Moneda [0] 2" xfId="345"/>
    <cellStyle name="Moneda 2" xfId="30"/>
    <cellStyle name="Moneda 2 2" xfId="31"/>
    <cellStyle name="Moneda 2 2 2" xfId="136"/>
    <cellStyle name="Moneda 2 2 2 2" xfId="346"/>
    <cellStyle name="Moneda 2 3" xfId="47"/>
    <cellStyle name="Moneda 2 4" xfId="109"/>
    <cellStyle name="Moneda 2_ANALISIS COSTOS PORTICOS GRAN TECHO" xfId="347"/>
    <cellStyle name="Moneda 3" xfId="32"/>
    <cellStyle name="Moneda 3 2" xfId="137"/>
    <cellStyle name="Moneda 3 3" xfId="348"/>
    <cellStyle name="Moneda 4" xfId="33"/>
    <cellStyle name="Moneda 4 2" xfId="138"/>
    <cellStyle name="Moneda 5" xfId="98"/>
    <cellStyle name="Moneda 6" xfId="57"/>
    <cellStyle name="Moneda 6 2" xfId="139"/>
    <cellStyle name="Moneda 7" xfId="349"/>
    <cellStyle name="Neutral 2" xfId="350"/>
    <cellStyle name="Neutral 3" xfId="351"/>
    <cellStyle name="Neutral 4" xfId="352"/>
    <cellStyle name="No-definido" xfId="353"/>
    <cellStyle name="Normal" xfId="0" builtinId="0"/>
    <cellStyle name="Normal - Style1" xfId="34"/>
    <cellStyle name="Normal 10" xfId="119"/>
    <cellStyle name="Normal 10 2" xfId="354"/>
    <cellStyle name="Normal 11" xfId="355"/>
    <cellStyle name="Normal 12" xfId="356"/>
    <cellStyle name="Normal 13" xfId="357"/>
    <cellStyle name="Normal 14" xfId="358"/>
    <cellStyle name="Normal 15" xfId="359"/>
    <cellStyle name="Normal 16" xfId="360"/>
    <cellStyle name="Normal 17" xfId="361"/>
    <cellStyle name="Normal 18" xfId="362"/>
    <cellStyle name="Normal 19" xfId="363"/>
    <cellStyle name="Normal 2" xfId="35"/>
    <cellStyle name="Normal 2 2" xfId="36"/>
    <cellStyle name="Normal 2 2 2" xfId="113"/>
    <cellStyle name="Normal 2 2 2 2" xfId="121"/>
    <cellStyle name="Normal 2 3" xfId="37"/>
    <cellStyle name="Normal 2 4" xfId="149"/>
    <cellStyle name="Normal 2 4 2" xfId="364"/>
    <cellStyle name="Normal 2 5" xfId="365"/>
    <cellStyle name="Normal 2_Adicional No. 1  Edificio Biblioteca y Verja y parqueos  Universidad ITECO" xfId="366"/>
    <cellStyle name="Normal 20" xfId="367"/>
    <cellStyle name="Normal 21" xfId="368"/>
    <cellStyle name="Normal 22" xfId="369"/>
    <cellStyle name="Normal 23" xfId="370"/>
    <cellStyle name="Normal 24" xfId="116"/>
    <cellStyle name="Normal 24 2" xfId="140"/>
    <cellStyle name="Normal 25" xfId="371"/>
    <cellStyle name="Normal 26" xfId="372"/>
    <cellStyle name="Normal 27" xfId="373"/>
    <cellStyle name="Normal 28" xfId="2"/>
    <cellStyle name="Normal 3" xfId="38"/>
    <cellStyle name="Normal 3 2" xfId="111"/>
    <cellStyle name="Normal 3 3" xfId="374"/>
    <cellStyle name="Normal 3 4" xfId="375"/>
    <cellStyle name="Normal 3_Presupuesto Construccion Parque El Lucero San Juan de la Maguana" xfId="376"/>
    <cellStyle name="Normal 4" xfId="114"/>
    <cellStyle name="Normal 4 10" xfId="377"/>
    <cellStyle name="Normal 4 11" xfId="378"/>
    <cellStyle name="Normal 4 12" xfId="379"/>
    <cellStyle name="Normal 4 13" xfId="380"/>
    <cellStyle name="Normal 4 14" xfId="381"/>
    <cellStyle name="Normal 4 2" xfId="382"/>
    <cellStyle name="Normal 4 3" xfId="118"/>
    <cellStyle name="Normal 4 3 2" xfId="148"/>
    <cellStyle name="Normal 4 4" xfId="383"/>
    <cellStyle name="Normal 4 5" xfId="384"/>
    <cellStyle name="Normal 4 6" xfId="385"/>
    <cellStyle name="Normal 4 7" xfId="386"/>
    <cellStyle name="Normal 4 8" xfId="387"/>
    <cellStyle name="Normal 4 9" xfId="388"/>
    <cellStyle name="Normal 4_Administration_Building_-_Lista_de_Partidas_y_Cantidades_-_(PVDC-004)_REVC mod" xfId="389"/>
    <cellStyle name="Normal 5" xfId="115"/>
    <cellStyle name="Normal 5 10" xfId="390"/>
    <cellStyle name="Normal 5 11" xfId="391"/>
    <cellStyle name="Normal 5 12" xfId="392"/>
    <cellStyle name="Normal 5 13" xfId="393"/>
    <cellStyle name="Normal 5 14" xfId="394"/>
    <cellStyle name="Normal 5 2" xfId="141"/>
    <cellStyle name="Normal 5 3" xfId="395"/>
    <cellStyle name="Normal 5 4" xfId="396"/>
    <cellStyle name="Normal 5 5" xfId="397"/>
    <cellStyle name="Normal 5 6" xfId="398"/>
    <cellStyle name="Normal 5 7" xfId="399"/>
    <cellStyle name="Normal 5 8" xfId="400"/>
    <cellStyle name="Normal 5 9" xfId="401"/>
    <cellStyle name="Normal 5_Administration_Building_-_Lista_de_Partidas_y_Cantidades_-_(PVDC-004)_REVC mod" xfId="402"/>
    <cellStyle name="Normal 6" xfId="145"/>
    <cellStyle name="Normal 7" xfId="403"/>
    <cellStyle name="Normal 7 2" xfId="404"/>
    <cellStyle name="Normal 8" xfId="405"/>
    <cellStyle name="Normal 9" xfId="146"/>
    <cellStyle name="Notas 2" xfId="142"/>
    <cellStyle name="Notas 3" xfId="406"/>
    <cellStyle name="Notas 4" xfId="407"/>
    <cellStyle name="Notas 5" xfId="39"/>
    <cellStyle name="Note" xfId="99"/>
    <cellStyle name="Note 2" xfId="143"/>
    <cellStyle name="Output" xfId="100"/>
    <cellStyle name="Percent 2" xfId="40"/>
    <cellStyle name="Percent 2 2" xfId="41"/>
    <cellStyle name="Percent 2 3" xfId="53"/>
    <cellStyle name="Percent 3" xfId="42"/>
    <cellStyle name="Percent 3 2" xfId="408"/>
    <cellStyle name="Percent 4" xfId="409"/>
    <cellStyle name="Porcentaje 2" xfId="462"/>
    <cellStyle name="Porcentual 10" xfId="410"/>
    <cellStyle name="Porcentual 2" xfId="43"/>
    <cellStyle name="Porcentual 2 2" xfId="51"/>
    <cellStyle name="Porcentual 2 3" xfId="411"/>
    <cellStyle name="Porcentual 2 4" xfId="412"/>
    <cellStyle name="Porcentual 2_ANALISIS COSTOS PORTICOS GRAN TECHO" xfId="413"/>
    <cellStyle name="Porcentual 3" xfId="56"/>
    <cellStyle name="Porcentual 3 10" xfId="414"/>
    <cellStyle name="Porcentual 3 11" xfId="415"/>
    <cellStyle name="Porcentual 3 12" xfId="416"/>
    <cellStyle name="Porcentual 3 13" xfId="417"/>
    <cellStyle name="Porcentual 3 14" xfId="418"/>
    <cellStyle name="Porcentual 3 15" xfId="419"/>
    <cellStyle name="Porcentual 3 2" xfId="144"/>
    <cellStyle name="Porcentual 3 3" xfId="420"/>
    <cellStyle name="Porcentual 3 4" xfId="421"/>
    <cellStyle name="Porcentual 3 5" xfId="422"/>
    <cellStyle name="Porcentual 3 6" xfId="423"/>
    <cellStyle name="Porcentual 3 7" xfId="424"/>
    <cellStyle name="Porcentual 3 8" xfId="425"/>
    <cellStyle name="Porcentual 3 9" xfId="426"/>
    <cellStyle name="Porcentual 4" xfId="427"/>
    <cellStyle name="Porcentual 5" xfId="428"/>
    <cellStyle name="Porcentual 5 2" xfId="429"/>
    <cellStyle name="Porcentual 5 2 2" xfId="430"/>
    <cellStyle name="Porcentual 6" xfId="431"/>
    <cellStyle name="Porcentual 7" xfId="432"/>
    <cellStyle name="Porcentual 8" xfId="433"/>
    <cellStyle name="Porcentual 9" xfId="434"/>
    <cellStyle name="Salida 2" xfId="435"/>
    <cellStyle name="Salida 3" xfId="436"/>
    <cellStyle name="Salida 4" xfId="437"/>
    <cellStyle name="Sheet Title" xfId="438"/>
    <cellStyle name="Texto de advertencia 2" xfId="439"/>
    <cellStyle name="Texto de advertencia 3" xfId="440"/>
    <cellStyle name="Texto de advertencia 4" xfId="441"/>
    <cellStyle name="Texto de advertencia 5" xfId="44"/>
    <cellStyle name="Texto explicativo 2" xfId="442"/>
    <cellStyle name="Texto explicativo 3" xfId="443"/>
    <cellStyle name="Texto explicativo 4" xfId="444"/>
    <cellStyle name="Title" xfId="101"/>
    <cellStyle name="Título 1 2" xfId="445"/>
    <cellStyle name="Título 1 3" xfId="446"/>
    <cellStyle name="Título 1 4" xfId="447"/>
    <cellStyle name="Título 2 2" xfId="448"/>
    <cellStyle name="Título 2 3" xfId="449"/>
    <cellStyle name="Título 2 4" xfId="450"/>
    <cellStyle name="Título 3 2" xfId="451"/>
    <cellStyle name="Título 3 3" xfId="452"/>
    <cellStyle name="Título 3 4" xfId="453"/>
    <cellStyle name="Título 4" xfId="454"/>
    <cellStyle name="Título 5" xfId="455"/>
    <cellStyle name="Título 6" xfId="456"/>
    <cellStyle name="Título de hoja" xfId="457"/>
    <cellStyle name="Total 2" xfId="458"/>
    <cellStyle name="Total 3" xfId="459"/>
    <cellStyle name="Total 4" xfId="460"/>
    <cellStyle name="Währung" xfId="461"/>
    <cellStyle name="Warning Text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tabSelected="1" zoomScale="120" zoomScaleNormal="120" workbookViewId="0">
      <selection activeCell="N90" sqref="N90"/>
    </sheetView>
  </sheetViews>
  <sheetFormatPr baseColWidth="10" defaultColWidth="9.33203125" defaultRowHeight="12.75"/>
  <cols>
    <col min="1" max="1" width="10.6640625" customWidth="1"/>
    <col min="2" max="2" width="35.1640625" customWidth="1"/>
    <col min="3" max="3" width="15" customWidth="1"/>
    <col min="4" max="4" width="7.1640625" customWidth="1"/>
    <col min="5" max="5" width="5.83203125" customWidth="1"/>
    <col min="6" max="6" width="9.83203125" customWidth="1"/>
    <col min="7" max="7" width="5.1640625" customWidth="1"/>
    <col min="8" max="8" width="10.1640625" customWidth="1"/>
    <col min="9" max="9" width="5.1640625" customWidth="1"/>
    <col min="10" max="10" width="8.83203125" customWidth="1"/>
    <col min="11" max="11" width="1.6640625" hidden="1" customWidth="1"/>
    <col min="13" max="13" width="15.1640625" bestFit="1" customWidth="1"/>
  </cols>
  <sheetData>
    <row r="1" spans="1:13" ht="9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3" ht="18.2" customHeight="1">
      <c r="A2" s="1" t="s">
        <v>0</v>
      </c>
      <c r="B2" s="77" t="s">
        <v>91</v>
      </c>
      <c r="C2" s="78"/>
      <c r="D2" s="78"/>
      <c r="E2" s="78"/>
      <c r="F2" s="78"/>
      <c r="G2" s="78"/>
      <c r="H2" s="78"/>
      <c r="I2" s="78"/>
      <c r="J2" s="78"/>
      <c r="K2" s="78"/>
    </row>
    <row r="3" spans="1:13" ht="26.25" customHeight="1">
      <c r="A3" s="79" t="s">
        <v>126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3" ht="18" customHeight="1" thickBot="1">
      <c r="A4" s="80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3" ht="12.95" customHeight="1" thickTop="1" thickBot="1">
      <c r="A5" s="39" t="s">
        <v>127</v>
      </c>
      <c r="B5" s="40" t="s">
        <v>128</v>
      </c>
      <c r="C5" s="40" t="s">
        <v>129</v>
      </c>
      <c r="D5" s="40" t="s">
        <v>130</v>
      </c>
      <c r="E5" s="81" t="s">
        <v>131</v>
      </c>
      <c r="F5" s="82"/>
      <c r="G5" s="81" t="s">
        <v>132</v>
      </c>
      <c r="H5" s="82"/>
      <c r="I5" s="81" t="s">
        <v>133</v>
      </c>
      <c r="J5" s="83"/>
    </row>
    <row r="6" spans="1:13" ht="13.35" customHeight="1" thickTop="1">
      <c r="A6" s="43" t="s">
        <v>2</v>
      </c>
      <c r="B6" s="37" t="s">
        <v>3</v>
      </c>
      <c r="C6" s="38"/>
      <c r="D6" s="38"/>
      <c r="E6" s="69"/>
      <c r="F6" s="70"/>
      <c r="G6" s="69"/>
      <c r="H6" s="70"/>
      <c r="I6" s="69"/>
      <c r="J6" s="71"/>
    </row>
    <row r="7" spans="1:13" ht="12.95" customHeight="1">
      <c r="A7" s="44">
        <v>1</v>
      </c>
      <c r="B7" s="2" t="s">
        <v>4</v>
      </c>
      <c r="C7" s="3"/>
      <c r="D7" s="3"/>
      <c r="E7" s="72"/>
      <c r="F7" s="73"/>
      <c r="G7" s="72"/>
      <c r="H7" s="73"/>
      <c r="I7" s="74"/>
      <c r="J7" s="75"/>
      <c r="M7" s="18"/>
    </row>
    <row r="8" spans="1:13" ht="12.95" customHeight="1">
      <c r="A8" s="45" t="s">
        <v>5</v>
      </c>
      <c r="B8" s="4" t="s">
        <v>6</v>
      </c>
      <c r="C8" s="5">
        <v>1</v>
      </c>
      <c r="D8" s="6" t="s">
        <v>7</v>
      </c>
      <c r="E8" s="72"/>
      <c r="F8" s="73"/>
      <c r="G8" s="84"/>
      <c r="H8" s="85"/>
      <c r="I8" s="72"/>
      <c r="J8" s="86"/>
      <c r="M8" s="18"/>
    </row>
    <row r="9" spans="1:13" ht="12.95" customHeight="1">
      <c r="A9" s="45" t="s">
        <v>8</v>
      </c>
      <c r="B9" s="4" t="s">
        <v>9</v>
      </c>
      <c r="C9" s="5">
        <v>633.6</v>
      </c>
      <c r="D9" s="6" t="s">
        <v>10</v>
      </c>
      <c r="E9" s="87"/>
      <c r="F9" s="73"/>
      <c r="G9" s="84"/>
      <c r="H9" s="85"/>
      <c r="I9" s="72"/>
      <c r="J9" s="86"/>
    </row>
    <row r="10" spans="1:13" ht="12.95" customHeight="1">
      <c r="A10" s="45" t="s">
        <v>11</v>
      </c>
      <c r="B10" s="4" t="s">
        <v>12</v>
      </c>
      <c r="C10" s="5">
        <v>1</v>
      </c>
      <c r="D10" s="6" t="s">
        <v>13</v>
      </c>
      <c r="E10" s="72"/>
      <c r="F10" s="73"/>
      <c r="G10" s="84"/>
      <c r="H10" s="85"/>
      <c r="I10" s="72"/>
      <c r="J10" s="86"/>
    </row>
    <row r="11" spans="1:13" ht="12.95" customHeight="1">
      <c r="A11" s="44">
        <v>2</v>
      </c>
      <c r="B11" s="2" t="s">
        <v>14</v>
      </c>
      <c r="C11" s="3"/>
      <c r="D11" s="3"/>
      <c r="E11" s="72"/>
      <c r="F11" s="73"/>
      <c r="G11" s="72"/>
      <c r="H11" s="73"/>
      <c r="I11" s="74"/>
      <c r="J11" s="75"/>
    </row>
    <row r="12" spans="1:13" ht="12.95" customHeight="1">
      <c r="A12" s="45" t="s">
        <v>5</v>
      </c>
      <c r="B12" s="4" t="s">
        <v>15</v>
      </c>
      <c r="C12" s="5">
        <v>35.11</v>
      </c>
      <c r="D12" s="6" t="s">
        <v>16</v>
      </c>
      <c r="E12" s="87"/>
      <c r="F12" s="73"/>
      <c r="G12" s="84"/>
      <c r="H12" s="85"/>
      <c r="I12" s="72"/>
      <c r="J12" s="86"/>
    </row>
    <row r="13" spans="1:13" ht="12.95" customHeight="1">
      <c r="A13" s="45" t="s">
        <v>8</v>
      </c>
      <c r="B13" s="4" t="s">
        <v>17</v>
      </c>
      <c r="C13" s="5">
        <v>0.9</v>
      </c>
      <c r="D13" s="6" t="s">
        <v>16</v>
      </c>
      <c r="E13" s="87"/>
      <c r="F13" s="73"/>
      <c r="G13" s="84"/>
      <c r="H13" s="85"/>
      <c r="I13" s="72"/>
      <c r="J13" s="86"/>
    </row>
    <row r="14" spans="1:13" ht="12.95" customHeight="1">
      <c r="A14" s="45" t="s">
        <v>18</v>
      </c>
      <c r="B14" s="4" t="s">
        <v>19</v>
      </c>
      <c r="C14" s="5">
        <v>172.98</v>
      </c>
      <c r="D14" s="6" t="s">
        <v>16</v>
      </c>
      <c r="E14" s="87"/>
      <c r="F14" s="73"/>
      <c r="G14" s="84"/>
      <c r="H14" s="85"/>
      <c r="I14" s="87"/>
      <c r="J14" s="86"/>
      <c r="M14" s="18"/>
    </row>
    <row r="15" spans="1:13" ht="12.95" customHeight="1">
      <c r="A15" s="45" t="s">
        <v>11</v>
      </c>
      <c r="B15" s="4" t="s">
        <v>20</v>
      </c>
      <c r="C15" s="5">
        <v>42.13</v>
      </c>
      <c r="D15" s="6" t="s">
        <v>16</v>
      </c>
      <c r="E15" s="87"/>
      <c r="F15" s="73"/>
      <c r="G15" s="84"/>
      <c r="H15" s="85"/>
      <c r="I15" s="72"/>
      <c r="J15" s="86"/>
    </row>
    <row r="16" spans="1:13" ht="12.95" customHeight="1">
      <c r="A16" s="44">
        <v>3</v>
      </c>
      <c r="B16" s="2" t="s">
        <v>21</v>
      </c>
      <c r="C16" s="3"/>
      <c r="D16" s="3"/>
      <c r="E16" s="72"/>
      <c r="F16" s="73"/>
      <c r="G16" s="72"/>
      <c r="H16" s="73"/>
      <c r="I16" s="74"/>
      <c r="J16" s="75"/>
    </row>
    <row r="17" spans="1:10" ht="12.95" customHeight="1">
      <c r="A17" s="45" t="s">
        <v>5</v>
      </c>
      <c r="B17" s="4" t="s">
        <v>22</v>
      </c>
      <c r="C17" s="5">
        <v>13.5</v>
      </c>
      <c r="D17" s="6" t="s">
        <v>16</v>
      </c>
      <c r="E17" s="87"/>
      <c r="F17" s="73"/>
      <c r="G17" s="84"/>
      <c r="H17" s="85"/>
      <c r="I17" s="72"/>
      <c r="J17" s="86"/>
    </row>
    <row r="18" spans="1:10" ht="12.95" customHeight="1">
      <c r="A18" s="45" t="s">
        <v>8</v>
      </c>
      <c r="B18" s="4" t="s">
        <v>23</v>
      </c>
      <c r="C18" s="5">
        <v>0.9</v>
      </c>
      <c r="D18" s="6" t="s">
        <v>16</v>
      </c>
      <c r="E18" s="87"/>
      <c r="F18" s="73"/>
      <c r="G18" s="84"/>
      <c r="H18" s="85"/>
      <c r="I18" s="72"/>
      <c r="J18" s="86"/>
    </row>
    <row r="19" spans="1:10" ht="12.95" customHeight="1">
      <c r="A19" s="45" t="s">
        <v>18</v>
      </c>
      <c r="B19" s="15" t="s">
        <v>85</v>
      </c>
      <c r="C19" s="5">
        <v>1.52</v>
      </c>
      <c r="D19" s="6" t="s">
        <v>16</v>
      </c>
      <c r="E19" s="87"/>
      <c r="F19" s="73"/>
      <c r="G19" s="84"/>
      <c r="H19" s="85"/>
      <c r="I19" s="72"/>
      <c r="J19" s="86"/>
    </row>
    <row r="20" spans="1:10" ht="12.95" customHeight="1">
      <c r="A20" s="45" t="s">
        <v>11</v>
      </c>
      <c r="B20" s="4" t="s">
        <v>134</v>
      </c>
      <c r="C20" s="68">
        <f>21.6*19.06*0.1</f>
        <v>41.169600000000003</v>
      </c>
      <c r="D20" s="6" t="s">
        <v>89</v>
      </c>
      <c r="E20" s="88"/>
      <c r="F20" s="89"/>
      <c r="G20" s="90"/>
      <c r="H20" s="91"/>
      <c r="I20" s="72"/>
      <c r="J20" s="86"/>
    </row>
    <row r="21" spans="1:10" ht="12.95" customHeight="1">
      <c r="A21" s="44">
        <v>4</v>
      </c>
      <c r="B21" s="2" t="s">
        <v>24</v>
      </c>
      <c r="C21" s="3"/>
      <c r="D21" s="3"/>
      <c r="E21" s="72"/>
      <c r="F21" s="73"/>
      <c r="G21" s="72"/>
      <c r="H21" s="73"/>
      <c r="I21" s="74"/>
      <c r="J21" s="75"/>
    </row>
    <row r="22" spans="1:10">
      <c r="A22" s="45" t="s">
        <v>5</v>
      </c>
      <c r="B22" s="4" t="s">
        <v>25</v>
      </c>
      <c r="C22" s="5">
        <v>18.010000000000002</v>
      </c>
      <c r="D22" s="6" t="s">
        <v>10</v>
      </c>
      <c r="E22" s="87"/>
      <c r="F22" s="73"/>
      <c r="G22" s="84"/>
      <c r="H22" s="85"/>
      <c r="I22" s="72"/>
      <c r="J22" s="86"/>
    </row>
    <row r="23" spans="1:10" ht="12.95" customHeight="1">
      <c r="A23" s="45" t="s">
        <v>8</v>
      </c>
      <c r="B23" s="4" t="s">
        <v>26</v>
      </c>
      <c r="C23" s="5">
        <v>36.01</v>
      </c>
      <c r="D23" s="6" t="s">
        <v>10</v>
      </c>
      <c r="E23" s="87"/>
      <c r="F23" s="73"/>
      <c r="G23" s="84"/>
      <c r="H23" s="85"/>
      <c r="I23" s="72"/>
      <c r="J23" s="86"/>
    </row>
    <row r="24" spans="1:10" ht="12.95" customHeight="1">
      <c r="A24" s="44">
        <v>5</v>
      </c>
      <c r="B24" s="2" t="s">
        <v>27</v>
      </c>
      <c r="C24" s="3"/>
      <c r="D24" s="3"/>
      <c r="E24" s="72"/>
      <c r="F24" s="73"/>
      <c r="G24" s="72"/>
      <c r="H24" s="73"/>
      <c r="I24" s="74"/>
      <c r="J24" s="75"/>
    </row>
    <row r="25" spans="1:10" ht="12.95" customHeight="1">
      <c r="A25" s="45" t="s">
        <v>5</v>
      </c>
      <c r="B25" s="4" t="s">
        <v>28</v>
      </c>
      <c r="C25" s="5">
        <v>54</v>
      </c>
      <c r="D25" s="6" t="s">
        <v>10</v>
      </c>
      <c r="E25" s="87"/>
      <c r="F25" s="73"/>
      <c r="G25" s="84"/>
      <c r="H25" s="85"/>
      <c r="I25" s="72"/>
      <c r="J25" s="86"/>
    </row>
    <row r="26" spans="1:10" ht="12.95" customHeight="1">
      <c r="A26" s="45" t="s">
        <v>8</v>
      </c>
      <c r="B26" s="4" t="s">
        <v>29</v>
      </c>
      <c r="C26" s="5">
        <v>54</v>
      </c>
      <c r="D26" s="6" t="s">
        <v>10</v>
      </c>
      <c r="E26" s="87"/>
      <c r="F26" s="73"/>
      <c r="G26" s="84"/>
      <c r="H26" s="85"/>
      <c r="I26" s="72"/>
      <c r="J26" s="86"/>
    </row>
    <row r="27" spans="1:10" ht="12.95" customHeight="1">
      <c r="A27" s="45" t="s">
        <v>18</v>
      </c>
      <c r="B27" s="4" t="s">
        <v>30</v>
      </c>
      <c r="C27" s="5">
        <v>123.64</v>
      </c>
      <c r="D27" s="6" t="s">
        <v>31</v>
      </c>
      <c r="E27" s="87"/>
      <c r="F27" s="73"/>
      <c r="G27" s="84"/>
      <c r="H27" s="85"/>
      <c r="I27" s="72"/>
      <c r="J27" s="86"/>
    </row>
    <row r="28" spans="1:10" ht="12.95" customHeight="1">
      <c r="A28" s="44">
        <v>6</v>
      </c>
      <c r="B28" s="2" t="s">
        <v>32</v>
      </c>
      <c r="C28" s="3"/>
      <c r="D28" s="3"/>
      <c r="E28" s="72"/>
      <c r="F28" s="73"/>
      <c r="G28" s="72"/>
      <c r="H28" s="73"/>
      <c r="I28" s="74"/>
      <c r="J28" s="75"/>
    </row>
    <row r="29" spans="1:10" ht="12.95" customHeight="1">
      <c r="A29" s="45" t="s">
        <v>5</v>
      </c>
      <c r="B29" s="4" t="s">
        <v>33</v>
      </c>
      <c r="C29" s="5">
        <v>633.6</v>
      </c>
      <c r="D29" s="6" t="s">
        <v>10</v>
      </c>
      <c r="E29" s="87"/>
      <c r="F29" s="73"/>
      <c r="G29" s="84"/>
      <c r="H29" s="85"/>
      <c r="I29" s="72"/>
      <c r="J29" s="86"/>
    </row>
    <row r="30" spans="1:10" ht="12.95" customHeight="1">
      <c r="A30" s="47">
        <v>7</v>
      </c>
      <c r="B30" s="2" t="s">
        <v>34</v>
      </c>
      <c r="C30" s="3"/>
      <c r="D30" s="3"/>
      <c r="E30" s="72"/>
      <c r="F30" s="73"/>
      <c r="G30" s="72"/>
      <c r="H30" s="73"/>
      <c r="I30" s="74"/>
      <c r="J30" s="75"/>
    </row>
    <row r="31" spans="1:10" ht="12.95" customHeight="1">
      <c r="A31" s="45" t="s">
        <v>5</v>
      </c>
      <c r="B31" s="4" t="s">
        <v>35</v>
      </c>
      <c r="C31" s="5">
        <v>2</v>
      </c>
      <c r="D31" s="6" t="s">
        <v>36</v>
      </c>
      <c r="E31" s="72"/>
      <c r="F31" s="73"/>
      <c r="G31" s="84"/>
      <c r="H31" s="85"/>
      <c r="I31" s="72"/>
      <c r="J31" s="86"/>
    </row>
    <row r="32" spans="1:10" ht="12.95" customHeight="1">
      <c r="A32" s="45" t="s">
        <v>8</v>
      </c>
      <c r="B32" s="4" t="s">
        <v>37</v>
      </c>
      <c r="C32" s="5">
        <v>2</v>
      </c>
      <c r="D32" s="6" t="s">
        <v>36</v>
      </c>
      <c r="E32" s="87"/>
      <c r="F32" s="73"/>
      <c r="G32" s="84"/>
      <c r="H32" s="85"/>
      <c r="I32" s="72"/>
      <c r="J32" s="86"/>
    </row>
    <row r="33" spans="1:13" ht="12.95" customHeight="1">
      <c r="A33" s="45" t="s">
        <v>18</v>
      </c>
      <c r="B33" s="4" t="s">
        <v>38</v>
      </c>
      <c r="C33" s="5">
        <v>2</v>
      </c>
      <c r="D33" s="6" t="s">
        <v>36</v>
      </c>
      <c r="E33" s="72"/>
      <c r="F33" s="73"/>
      <c r="G33" s="84"/>
      <c r="H33" s="85"/>
      <c r="I33" s="72"/>
      <c r="J33" s="86"/>
    </row>
    <row r="34" spans="1:13" ht="12.95" customHeight="1">
      <c r="A34" s="45"/>
      <c r="B34" s="4" t="s">
        <v>119</v>
      </c>
      <c r="C34" s="5"/>
      <c r="D34" s="6"/>
      <c r="E34" s="20"/>
      <c r="F34" s="21"/>
      <c r="G34" s="24"/>
      <c r="H34" s="25"/>
      <c r="I34" s="20"/>
      <c r="J34" s="46"/>
    </row>
    <row r="35" spans="1:13" ht="12.95" customHeight="1">
      <c r="A35" s="44">
        <v>8</v>
      </c>
      <c r="B35" s="2" t="s">
        <v>39</v>
      </c>
      <c r="C35" s="3"/>
      <c r="D35" s="3"/>
      <c r="E35" s="72"/>
      <c r="F35" s="73"/>
      <c r="G35" s="72"/>
      <c r="H35" s="73"/>
      <c r="I35" s="74"/>
      <c r="J35" s="75"/>
    </row>
    <row r="36" spans="1:13" ht="19.350000000000001" customHeight="1">
      <c r="A36" s="48" t="s">
        <v>5</v>
      </c>
      <c r="B36" s="7" t="s">
        <v>40</v>
      </c>
      <c r="C36" s="5">
        <v>1</v>
      </c>
      <c r="D36" s="6" t="s">
        <v>7</v>
      </c>
      <c r="E36" s="92"/>
      <c r="F36" s="93"/>
      <c r="G36" s="84"/>
      <c r="H36" s="85"/>
      <c r="I36" s="94"/>
      <c r="J36" s="95"/>
    </row>
    <row r="37" spans="1:13" ht="12.95" customHeight="1">
      <c r="A37" s="48" t="s">
        <v>8</v>
      </c>
      <c r="B37" s="13" t="s">
        <v>41</v>
      </c>
      <c r="C37" s="5">
        <v>1</v>
      </c>
      <c r="D37" s="6" t="s">
        <v>7</v>
      </c>
      <c r="E37" s="92"/>
      <c r="F37" s="93"/>
      <c r="G37" s="84"/>
      <c r="H37" s="85"/>
      <c r="I37" s="72"/>
      <c r="J37" s="86"/>
    </row>
    <row r="38" spans="1:13" ht="12.95" customHeight="1">
      <c r="A38" s="96" t="s">
        <v>18</v>
      </c>
      <c r="B38" s="99" t="s">
        <v>83</v>
      </c>
      <c r="C38" s="100">
        <v>2</v>
      </c>
      <c r="D38" s="103" t="s">
        <v>42</v>
      </c>
      <c r="E38" s="106"/>
      <c r="F38" s="107"/>
      <c r="G38" s="106"/>
      <c r="H38" s="107"/>
      <c r="I38" s="112"/>
      <c r="J38" s="113"/>
    </row>
    <row r="39" spans="1:13" ht="12.95" customHeight="1">
      <c r="A39" s="97"/>
      <c r="B39" s="99"/>
      <c r="C39" s="101"/>
      <c r="D39" s="104"/>
      <c r="E39" s="108"/>
      <c r="F39" s="109"/>
      <c r="G39" s="108"/>
      <c r="H39" s="109"/>
      <c r="I39" s="114"/>
      <c r="J39" s="115"/>
    </row>
    <row r="40" spans="1:13" ht="15.2" customHeight="1">
      <c r="A40" s="98"/>
      <c r="B40" s="99"/>
      <c r="C40" s="102"/>
      <c r="D40" s="105"/>
      <c r="E40" s="110"/>
      <c r="F40" s="111"/>
      <c r="G40" s="110"/>
      <c r="H40" s="111"/>
      <c r="I40" s="116"/>
      <c r="J40" s="117"/>
    </row>
    <row r="41" spans="1:13" ht="20.25" customHeight="1">
      <c r="A41" s="48" t="s">
        <v>11</v>
      </c>
      <c r="B41" s="14" t="s">
        <v>43</v>
      </c>
      <c r="C41" s="5">
        <v>6</v>
      </c>
      <c r="D41" s="8" t="s">
        <v>42</v>
      </c>
      <c r="E41" s="92"/>
      <c r="F41" s="93"/>
      <c r="G41" s="92"/>
      <c r="H41" s="93"/>
      <c r="I41" s="94"/>
      <c r="J41" s="95"/>
      <c r="M41" s="36"/>
    </row>
    <row r="42" spans="1:13" ht="20.25" customHeight="1">
      <c r="A42" s="48" t="s">
        <v>44</v>
      </c>
      <c r="B42" s="4" t="s">
        <v>45</v>
      </c>
      <c r="C42" s="5">
        <v>3</v>
      </c>
      <c r="D42" s="8" t="s">
        <v>42</v>
      </c>
      <c r="E42" s="92"/>
      <c r="F42" s="93"/>
      <c r="G42" s="92"/>
      <c r="H42" s="93"/>
      <c r="I42" s="94"/>
      <c r="J42" s="95"/>
      <c r="M42" s="36"/>
    </row>
    <row r="43" spans="1:13" ht="20.25" customHeight="1">
      <c r="A43" s="48" t="s">
        <v>46</v>
      </c>
      <c r="B43" s="4" t="s">
        <v>47</v>
      </c>
      <c r="C43" s="5">
        <v>1</v>
      </c>
      <c r="D43" s="8" t="s">
        <v>42</v>
      </c>
      <c r="E43" s="92"/>
      <c r="F43" s="93"/>
      <c r="G43" s="92"/>
      <c r="H43" s="93"/>
      <c r="I43" s="94"/>
      <c r="J43" s="95"/>
      <c r="M43" s="36"/>
    </row>
    <row r="44" spans="1:13" ht="20.25" customHeight="1">
      <c r="A44" s="48" t="s">
        <v>48</v>
      </c>
      <c r="B44" s="4" t="s">
        <v>49</v>
      </c>
      <c r="C44" s="5">
        <v>2</v>
      </c>
      <c r="D44" s="8" t="s">
        <v>42</v>
      </c>
      <c r="E44" s="92"/>
      <c r="F44" s="93"/>
      <c r="G44" s="92"/>
      <c r="H44" s="93"/>
      <c r="I44" s="94"/>
      <c r="J44" s="95"/>
      <c r="M44" s="36"/>
    </row>
    <row r="45" spans="1:13" ht="27">
      <c r="A45" s="48" t="s">
        <v>50</v>
      </c>
      <c r="B45" s="15" t="s">
        <v>84</v>
      </c>
      <c r="C45" s="5">
        <v>1</v>
      </c>
      <c r="D45" s="8" t="s">
        <v>42</v>
      </c>
      <c r="E45" s="92"/>
      <c r="F45" s="93"/>
      <c r="G45" s="92"/>
      <c r="H45" s="93"/>
      <c r="I45" s="72"/>
      <c r="J45" s="86"/>
      <c r="M45" s="36"/>
    </row>
    <row r="46" spans="1:13" ht="12.95" customHeight="1">
      <c r="A46" s="48" t="s">
        <v>51</v>
      </c>
      <c r="B46" s="4" t="s">
        <v>52</v>
      </c>
      <c r="C46" s="5">
        <v>1</v>
      </c>
      <c r="D46" s="8" t="s">
        <v>53</v>
      </c>
      <c r="E46" s="92"/>
      <c r="F46" s="93"/>
      <c r="G46" s="92"/>
      <c r="H46" s="93"/>
      <c r="I46" s="72"/>
      <c r="J46" s="86"/>
    </row>
    <row r="47" spans="1:13">
      <c r="A47" s="48" t="s">
        <v>54</v>
      </c>
      <c r="B47" s="4" t="s">
        <v>55</v>
      </c>
      <c r="C47" s="5">
        <v>1</v>
      </c>
      <c r="D47" s="8" t="s">
        <v>42</v>
      </c>
      <c r="E47" s="92"/>
      <c r="F47" s="93"/>
      <c r="G47" s="92"/>
      <c r="H47" s="93"/>
      <c r="I47" s="118"/>
      <c r="J47" s="119"/>
    </row>
    <row r="48" spans="1:13" ht="11.85" customHeight="1">
      <c r="A48" s="120" t="s">
        <v>56</v>
      </c>
      <c r="B48" s="121"/>
      <c r="C48" s="121"/>
      <c r="D48" s="121"/>
      <c r="E48" s="121"/>
      <c r="F48" s="121"/>
      <c r="G48" s="121"/>
      <c r="H48" s="122"/>
      <c r="I48" s="9"/>
      <c r="J48" s="49"/>
    </row>
    <row r="49" spans="1:13" ht="12" customHeight="1">
      <c r="A49" s="50"/>
      <c r="B49" s="3"/>
      <c r="C49" s="3"/>
      <c r="D49" s="3"/>
      <c r="E49" s="72"/>
      <c r="F49" s="73"/>
      <c r="G49" s="72"/>
      <c r="H49" s="73"/>
      <c r="I49" s="72"/>
      <c r="J49" s="86"/>
    </row>
    <row r="50" spans="1:13" ht="12.95" customHeight="1">
      <c r="A50" s="51" t="s">
        <v>58</v>
      </c>
      <c r="B50" s="2" t="s">
        <v>59</v>
      </c>
      <c r="C50" s="3"/>
      <c r="D50" s="3"/>
      <c r="E50" s="72"/>
      <c r="F50" s="73"/>
      <c r="G50" s="72"/>
      <c r="H50" s="73"/>
      <c r="I50" s="72"/>
      <c r="J50" s="86"/>
    </row>
    <row r="51" spans="1:13" ht="12.95" customHeight="1">
      <c r="A51" s="44">
        <v>1</v>
      </c>
      <c r="B51" s="2" t="s">
        <v>4</v>
      </c>
      <c r="C51" s="3"/>
      <c r="D51" s="3"/>
      <c r="E51" s="72"/>
      <c r="F51" s="73"/>
      <c r="G51" s="72"/>
      <c r="H51" s="73"/>
      <c r="I51" s="118"/>
      <c r="J51" s="119"/>
    </row>
    <row r="52" spans="1:13" ht="12.95" customHeight="1">
      <c r="A52" s="45" t="s">
        <v>5</v>
      </c>
      <c r="B52" s="4" t="s">
        <v>60</v>
      </c>
      <c r="C52" s="5">
        <v>1</v>
      </c>
      <c r="D52" s="6" t="s">
        <v>7</v>
      </c>
      <c r="E52" s="72"/>
      <c r="F52" s="73"/>
      <c r="G52" s="92"/>
      <c r="H52" s="93"/>
      <c r="I52" s="72"/>
      <c r="J52" s="86"/>
    </row>
    <row r="53" spans="1:13" ht="12.95" customHeight="1">
      <c r="A53" s="44">
        <v>2</v>
      </c>
      <c r="B53" s="2" t="s">
        <v>14</v>
      </c>
      <c r="C53" s="3"/>
      <c r="D53" s="3"/>
      <c r="E53" s="72"/>
      <c r="F53" s="73"/>
      <c r="G53" s="72"/>
      <c r="H53" s="73"/>
      <c r="I53" s="118"/>
      <c r="J53" s="119"/>
    </row>
    <row r="54" spans="1:13" ht="12.95" customHeight="1">
      <c r="A54" s="45" t="s">
        <v>5</v>
      </c>
      <c r="B54" s="4" t="s">
        <v>15</v>
      </c>
      <c r="C54" s="5">
        <v>4.21</v>
      </c>
      <c r="D54" s="6" t="s">
        <v>16</v>
      </c>
      <c r="E54" s="87"/>
      <c r="F54" s="73"/>
      <c r="G54" s="92"/>
      <c r="H54" s="93"/>
      <c r="I54" s="72"/>
      <c r="J54" s="86"/>
    </row>
    <row r="55" spans="1:13" ht="12.95" customHeight="1">
      <c r="A55" s="45" t="s">
        <v>8</v>
      </c>
      <c r="B55" s="4" t="s">
        <v>61</v>
      </c>
      <c r="C55" s="5">
        <v>1.73</v>
      </c>
      <c r="D55" s="6" t="s">
        <v>16</v>
      </c>
      <c r="E55" s="87"/>
      <c r="F55" s="73"/>
      <c r="G55" s="92"/>
      <c r="H55" s="93"/>
      <c r="I55" s="72"/>
      <c r="J55" s="86"/>
    </row>
    <row r="56" spans="1:13" ht="12.95" customHeight="1">
      <c r="A56" s="45" t="s">
        <v>18</v>
      </c>
      <c r="B56" s="4" t="s">
        <v>20</v>
      </c>
      <c r="C56" s="5">
        <v>5.05</v>
      </c>
      <c r="D56" s="6" t="s">
        <v>16</v>
      </c>
      <c r="E56" s="87"/>
      <c r="F56" s="73"/>
      <c r="G56" s="92"/>
      <c r="H56" s="93"/>
      <c r="I56" s="72"/>
      <c r="J56" s="86"/>
    </row>
    <row r="57" spans="1:13" ht="12.95" customHeight="1">
      <c r="A57" s="44">
        <v>3</v>
      </c>
      <c r="B57" s="2" t="s">
        <v>21</v>
      </c>
      <c r="C57" s="3"/>
      <c r="D57" s="3"/>
      <c r="E57" s="72"/>
      <c r="F57" s="73"/>
      <c r="G57" s="72"/>
      <c r="H57" s="73"/>
      <c r="I57" s="118"/>
      <c r="J57" s="119"/>
      <c r="M57" s="16"/>
    </row>
    <row r="58" spans="1:13" ht="12.95" customHeight="1">
      <c r="A58" s="45" t="s">
        <v>5</v>
      </c>
      <c r="B58" s="4" t="s">
        <v>22</v>
      </c>
      <c r="C58" s="5">
        <v>1.62</v>
      </c>
      <c r="D58" s="6" t="s">
        <v>16</v>
      </c>
      <c r="E58" s="87"/>
      <c r="F58" s="73"/>
      <c r="G58" s="92"/>
      <c r="H58" s="93"/>
      <c r="I58" s="72"/>
      <c r="J58" s="86"/>
    </row>
    <row r="59" spans="1:13" ht="12.95" customHeight="1">
      <c r="A59" s="45" t="s">
        <v>8</v>
      </c>
      <c r="B59" s="4" t="s">
        <v>62</v>
      </c>
      <c r="C59" s="5">
        <v>3.83</v>
      </c>
      <c r="D59" s="6" t="s">
        <v>16</v>
      </c>
      <c r="E59" s="87"/>
      <c r="F59" s="73"/>
      <c r="G59" s="92"/>
      <c r="H59" s="93"/>
      <c r="I59" s="72"/>
      <c r="J59" s="86"/>
    </row>
    <row r="60" spans="1:13" ht="12.95" customHeight="1">
      <c r="A60" s="44">
        <v>4</v>
      </c>
      <c r="B60" s="2" t="s">
        <v>24</v>
      </c>
      <c r="C60" s="3"/>
      <c r="D60" s="3"/>
      <c r="E60" s="72"/>
      <c r="F60" s="73"/>
      <c r="G60" s="72"/>
      <c r="H60" s="73"/>
      <c r="I60" s="123"/>
      <c r="J60" s="124"/>
    </row>
    <row r="61" spans="1:13" ht="12.95" customHeight="1">
      <c r="A61" s="45" t="s">
        <v>5</v>
      </c>
      <c r="B61" s="4" t="s">
        <v>63</v>
      </c>
      <c r="C61" s="5">
        <v>5.76</v>
      </c>
      <c r="D61" s="6" t="s">
        <v>10</v>
      </c>
      <c r="E61" s="87"/>
      <c r="F61" s="73"/>
      <c r="G61" s="92"/>
      <c r="H61" s="93"/>
      <c r="I61" s="72"/>
      <c r="J61" s="86"/>
    </row>
    <row r="62" spans="1:13" ht="12.95" customHeight="1">
      <c r="A62" s="45" t="s">
        <v>8</v>
      </c>
      <c r="B62" s="4" t="s">
        <v>64</v>
      </c>
      <c r="C62" s="5">
        <v>85.59</v>
      </c>
      <c r="D62" s="6" t="s">
        <v>10</v>
      </c>
      <c r="E62" s="87"/>
      <c r="F62" s="73"/>
      <c r="G62" s="92"/>
      <c r="H62" s="93"/>
      <c r="I62" s="72"/>
      <c r="J62" s="86"/>
    </row>
    <row r="63" spans="1:13" ht="12.95" customHeight="1">
      <c r="A63" s="44">
        <v>5</v>
      </c>
      <c r="B63" s="2" t="s">
        <v>27</v>
      </c>
      <c r="C63" s="3"/>
      <c r="D63" s="3"/>
      <c r="E63" s="72"/>
      <c r="F63" s="73"/>
      <c r="G63" s="72"/>
      <c r="H63" s="73"/>
      <c r="I63" s="123"/>
      <c r="J63" s="124"/>
    </row>
    <row r="64" spans="1:13" ht="12.95" customHeight="1">
      <c r="A64" s="45" t="s">
        <v>5</v>
      </c>
      <c r="B64" s="4" t="s">
        <v>28</v>
      </c>
      <c r="C64" s="5">
        <v>178.08</v>
      </c>
      <c r="D64" s="6" t="s">
        <v>10</v>
      </c>
      <c r="E64" s="87"/>
      <c r="F64" s="73"/>
      <c r="G64" s="92"/>
      <c r="H64" s="93"/>
      <c r="I64" s="72"/>
      <c r="J64" s="86"/>
    </row>
    <row r="65" spans="1:10" ht="12.95" customHeight="1">
      <c r="A65" s="45" t="s">
        <v>8</v>
      </c>
      <c r="B65" s="4" t="s">
        <v>29</v>
      </c>
      <c r="C65" s="5">
        <v>178.08</v>
      </c>
      <c r="D65" s="6" t="s">
        <v>10</v>
      </c>
      <c r="E65" s="87"/>
      <c r="F65" s="73"/>
      <c r="G65" s="92"/>
      <c r="H65" s="93"/>
      <c r="I65" s="72"/>
      <c r="J65" s="86"/>
    </row>
    <row r="66" spans="1:10" ht="12.95" customHeight="1">
      <c r="A66" s="45" t="s">
        <v>18</v>
      </c>
      <c r="B66" s="4" t="s">
        <v>30</v>
      </c>
      <c r="C66" s="5">
        <v>243.12</v>
      </c>
      <c r="D66" s="6" t="s">
        <v>31</v>
      </c>
      <c r="E66" s="87"/>
      <c r="F66" s="73"/>
      <c r="G66" s="92"/>
      <c r="H66" s="93"/>
      <c r="I66" s="72"/>
      <c r="J66" s="86"/>
    </row>
    <row r="67" spans="1:10" ht="12.95" customHeight="1">
      <c r="A67" s="45" t="s">
        <v>11</v>
      </c>
      <c r="B67" s="4" t="s">
        <v>65</v>
      </c>
      <c r="C67" s="5">
        <v>38.26</v>
      </c>
      <c r="D67" s="11" t="s">
        <v>10</v>
      </c>
      <c r="E67" s="87"/>
      <c r="F67" s="73"/>
      <c r="G67" s="92"/>
      <c r="H67" s="93"/>
      <c r="I67" s="72"/>
      <c r="J67" s="86"/>
    </row>
    <row r="68" spans="1:10" ht="12.6" customHeight="1">
      <c r="A68" s="45" t="s">
        <v>44</v>
      </c>
      <c r="B68" s="4" t="s">
        <v>66</v>
      </c>
      <c r="C68" s="5">
        <v>178.08</v>
      </c>
      <c r="D68" s="6" t="s">
        <v>10</v>
      </c>
      <c r="E68" s="87"/>
      <c r="F68" s="73"/>
      <c r="G68" s="92"/>
      <c r="H68" s="93"/>
      <c r="I68" s="72"/>
      <c r="J68" s="86"/>
    </row>
    <row r="69" spans="1:10" ht="12.95" customHeight="1">
      <c r="A69" s="120" t="s">
        <v>67</v>
      </c>
      <c r="B69" s="121"/>
      <c r="C69" s="121"/>
      <c r="D69" s="121"/>
      <c r="E69" s="121"/>
      <c r="F69" s="121"/>
      <c r="G69" s="121"/>
      <c r="H69" s="122"/>
      <c r="I69" s="9"/>
      <c r="J69" s="49"/>
    </row>
    <row r="70" spans="1:10" ht="12.95" customHeight="1">
      <c r="A70" s="50"/>
      <c r="B70" s="3"/>
      <c r="C70" s="3"/>
      <c r="D70" s="3"/>
      <c r="E70" s="72"/>
      <c r="F70" s="73"/>
      <c r="G70" s="72"/>
      <c r="H70" s="73"/>
      <c r="I70" s="72"/>
      <c r="J70" s="86"/>
    </row>
    <row r="71" spans="1:10" ht="12.95" customHeight="1">
      <c r="A71" s="125"/>
      <c r="B71" s="126"/>
      <c r="C71" s="126"/>
      <c r="D71" s="126"/>
      <c r="E71" s="126"/>
      <c r="F71" s="126"/>
      <c r="G71" s="126"/>
      <c r="H71" s="126"/>
      <c r="I71" s="126"/>
      <c r="J71" s="86"/>
    </row>
    <row r="72" spans="1:10" ht="12.95" customHeight="1">
      <c r="A72" s="51" t="s">
        <v>92</v>
      </c>
      <c r="B72" s="2" t="s">
        <v>93</v>
      </c>
      <c r="C72" s="3"/>
      <c r="D72" s="3"/>
      <c r="E72" s="72"/>
      <c r="F72" s="73"/>
      <c r="G72" s="72"/>
      <c r="H72" s="73"/>
      <c r="I72" s="72"/>
      <c r="J72" s="86"/>
    </row>
    <row r="73" spans="1:10" ht="12.95" customHeight="1">
      <c r="A73" s="44">
        <v>1</v>
      </c>
      <c r="B73" s="2" t="s">
        <v>4</v>
      </c>
      <c r="C73" s="3"/>
      <c r="D73" s="3"/>
      <c r="E73" s="72"/>
      <c r="F73" s="73"/>
      <c r="G73" s="72"/>
      <c r="H73" s="73"/>
      <c r="I73" s="118"/>
      <c r="J73" s="119"/>
    </row>
    <row r="74" spans="1:10" ht="12.95" customHeight="1">
      <c r="A74" s="45" t="s">
        <v>5</v>
      </c>
      <c r="B74" s="4" t="s">
        <v>60</v>
      </c>
      <c r="C74" s="5">
        <v>1</v>
      </c>
      <c r="D74" s="6" t="s">
        <v>7</v>
      </c>
      <c r="E74" s="72"/>
      <c r="F74" s="73"/>
      <c r="G74" s="92"/>
      <c r="H74" s="93"/>
      <c r="I74" s="72"/>
      <c r="J74" s="86"/>
    </row>
    <row r="75" spans="1:10" ht="12.95" customHeight="1">
      <c r="A75" s="44">
        <v>2</v>
      </c>
      <c r="B75" s="2" t="s">
        <v>14</v>
      </c>
      <c r="C75" s="3"/>
      <c r="D75" s="3"/>
      <c r="E75" s="72"/>
      <c r="F75" s="73"/>
      <c r="G75" s="72"/>
      <c r="H75" s="73"/>
      <c r="I75" s="118"/>
      <c r="J75" s="119"/>
    </row>
    <row r="76" spans="1:10" ht="22.5" customHeight="1">
      <c r="A76" s="45" t="s">
        <v>5</v>
      </c>
      <c r="B76" s="4" t="s">
        <v>15</v>
      </c>
      <c r="C76" s="5">
        <f>(0.6*0.15*(5+36))*2</f>
        <v>7.38</v>
      </c>
      <c r="D76" s="6" t="s">
        <v>16</v>
      </c>
      <c r="E76" s="87"/>
      <c r="F76" s="73"/>
      <c r="G76" s="92"/>
      <c r="H76" s="93"/>
      <c r="I76" s="72"/>
      <c r="J76" s="86"/>
    </row>
    <row r="77" spans="1:10" ht="12.95" customHeight="1">
      <c r="A77" s="45" t="s">
        <v>8</v>
      </c>
      <c r="B77" s="4" t="s">
        <v>61</v>
      </c>
      <c r="C77" s="5">
        <f>C76*1.25</f>
        <v>9.2249999999999996</v>
      </c>
      <c r="D77" s="6" t="s">
        <v>16</v>
      </c>
      <c r="E77" s="87"/>
      <c r="F77" s="73"/>
      <c r="G77" s="92"/>
      <c r="H77" s="93"/>
      <c r="I77" s="72"/>
      <c r="J77" s="86"/>
    </row>
    <row r="78" spans="1:10" ht="12.95" customHeight="1">
      <c r="A78" s="45" t="s">
        <v>18</v>
      </c>
      <c r="B78" s="4" t="s">
        <v>20</v>
      </c>
      <c r="C78" s="5">
        <f>(C77-C76)*1.3</f>
        <v>2.3984999999999999</v>
      </c>
      <c r="D78" s="6" t="s">
        <v>16</v>
      </c>
      <c r="E78" s="87"/>
      <c r="F78" s="73"/>
      <c r="G78" s="92"/>
      <c r="H78" s="93"/>
      <c r="I78" s="72"/>
      <c r="J78" s="86"/>
    </row>
    <row r="79" spans="1:10" ht="12.95" customHeight="1">
      <c r="A79" s="44">
        <v>3</v>
      </c>
      <c r="B79" s="2" t="s">
        <v>21</v>
      </c>
      <c r="C79" s="3"/>
      <c r="D79" s="3"/>
      <c r="E79" s="72"/>
      <c r="F79" s="73"/>
      <c r="G79" s="72"/>
      <c r="H79" s="73"/>
      <c r="I79" s="118"/>
      <c r="J79" s="119"/>
    </row>
    <row r="80" spans="1:10" ht="12.95" customHeight="1">
      <c r="A80" s="45" t="s">
        <v>5</v>
      </c>
      <c r="B80" s="4" t="s">
        <v>22</v>
      </c>
      <c r="C80" s="5">
        <f>C76</f>
        <v>7.38</v>
      </c>
      <c r="D80" s="6" t="s">
        <v>16</v>
      </c>
      <c r="E80" s="87"/>
      <c r="F80" s="73"/>
      <c r="G80" s="92"/>
      <c r="H80" s="93"/>
      <c r="I80" s="72"/>
      <c r="J80" s="86"/>
    </row>
    <row r="81" spans="1:10" ht="12.95" customHeight="1">
      <c r="A81" s="45" t="s">
        <v>8</v>
      </c>
      <c r="B81" s="15" t="s">
        <v>122</v>
      </c>
      <c r="C81" s="5">
        <f>(5+36)*0.1</f>
        <v>4.1000000000000005</v>
      </c>
      <c r="D81" s="6" t="s">
        <v>16</v>
      </c>
      <c r="E81" s="87"/>
      <c r="F81" s="73"/>
      <c r="G81" s="92"/>
      <c r="H81" s="93"/>
      <c r="I81" s="72"/>
      <c r="J81" s="86"/>
    </row>
    <row r="82" spans="1:10" ht="12.95" customHeight="1">
      <c r="A82" s="45" t="s">
        <v>92</v>
      </c>
      <c r="B82" s="4" t="s">
        <v>94</v>
      </c>
      <c r="C82" s="5">
        <f>C81</f>
        <v>4.1000000000000005</v>
      </c>
      <c r="D82" s="6" t="s">
        <v>16</v>
      </c>
      <c r="E82" s="87"/>
      <c r="F82" s="73"/>
      <c r="G82" s="92"/>
      <c r="H82" s="93"/>
      <c r="I82" s="20"/>
      <c r="J82" s="46"/>
    </row>
    <row r="83" spans="1:10" ht="12.95" customHeight="1">
      <c r="A83" s="45" t="s">
        <v>97</v>
      </c>
      <c r="B83" s="4" t="s">
        <v>95</v>
      </c>
      <c r="C83" s="5">
        <f>22*0.15*0.15</f>
        <v>0.49499999999999994</v>
      </c>
      <c r="D83" s="6" t="s">
        <v>16</v>
      </c>
      <c r="E83" s="87"/>
      <c r="F83" s="127"/>
      <c r="G83" s="92"/>
      <c r="H83" s="93"/>
      <c r="I83" s="20"/>
      <c r="J83" s="46"/>
    </row>
    <row r="84" spans="1:10" ht="12.95" customHeight="1">
      <c r="A84" s="45" t="s">
        <v>98</v>
      </c>
      <c r="B84" s="4" t="s">
        <v>96</v>
      </c>
      <c r="C84" s="5">
        <f>(0.15*0.15*3)*8</f>
        <v>0.54</v>
      </c>
      <c r="D84" s="6" t="s">
        <v>16</v>
      </c>
      <c r="E84" s="87"/>
      <c r="F84" s="127"/>
      <c r="G84" s="92"/>
      <c r="H84" s="93"/>
      <c r="I84" s="20"/>
      <c r="J84" s="46"/>
    </row>
    <row r="85" spans="1:10" ht="12.95" customHeight="1">
      <c r="A85" s="44">
        <v>4</v>
      </c>
      <c r="B85" s="2" t="s">
        <v>24</v>
      </c>
      <c r="C85" s="3"/>
      <c r="D85" s="3"/>
      <c r="E85" s="72"/>
      <c r="F85" s="73"/>
      <c r="G85" s="72"/>
      <c r="H85" s="73"/>
      <c r="I85" s="123"/>
      <c r="J85" s="124"/>
    </row>
    <row r="86" spans="1:10" ht="12.95" customHeight="1">
      <c r="A86" s="45" t="s">
        <v>5</v>
      </c>
      <c r="B86" s="4" t="s">
        <v>63</v>
      </c>
      <c r="C86" s="5">
        <f>((5+36)*0.2*2)</f>
        <v>16.400000000000002</v>
      </c>
      <c r="D86" s="6" t="s">
        <v>10</v>
      </c>
      <c r="E86" s="87"/>
      <c r="F86" s="73"/>
      <c r="G86" s="92"/>
      <c r="H86" s="93"/>
      <c r="I86" s="72"/>
      <c r="J86" s="86"/>
    </row>
    <row r="87" spans="1:10" ht="12.95" customHeight="1">
      <c r="A87" s="45" t="s">
        <v>8</v>
      </c>
      <c r="B87" s="4" t="s">
        <v>64</v>
      </c>
      <c r="C87" s="5">
        <f>((1*3*2)+(((5+36)*3)-(0.9*2))*2)</f>
        <v>248.4</v>
      </c>
      <c r="D87" s="6" t="s">
        <v>10</v>
      </c>
      <c r="E87" s="87"/>
      <c r="F87" s="73"/>
      <c r="G87" s="92"/>
      <c r="H87" s="93"/>
      <c r="I87" s="72"/>
      <c r="J87" s="86"/>
    </row>
    <row r="88" spans="1:10" ht="12.95" customHeight="1">
      <c r="A88" s="45"/>
      <c r="B88" s="15" t="s">
        <v>121</v>
      </c>
      <c r="C88" s="5">
        <f>7*1.5*2</f>
        <v>21</v>
      </c>
      <c r="D88" s="6" t="s">
        <v>10</v>
      </c>
      <c r="E88" s="87"/>
      <c r="F88" s="127"/>
      <c r="G88" s="92"/>
      <c r="H88" s="93"/>
      <c r="I88" s="20"/>
      <c r="J88" s="46"/>
    </row>
    <row r="89" spans="1:10" ht="12.95" customHeight="1">
      <c r="A89" s="44">
        <v>5</v>
      </c>
      <c r="B89" s="2" t="s">
        <v>27</v>
      </c>
      <c r="C89" s="3"/>
      <c r="D89" s="3"/>
      <c r="E89" s="72"/>
      <c r="F89" s="73"/>
      <c r="G89" s="72"/>
      <c r="H89" s="73"/>
      <c r="I89" s="123"/>
      <c r="J89" s="124"/>
    </row>
    <row r="90" spans="1:10" ht="12.95" customHeight="1">
      <c r="A90" s="45" t="s">
        <v>5</v>
      </c>
      <c r="B90" s="4" t="s">
        <v>28</v>
      </c>
      <c r="C90" s="5">
        <f>22*0.15</f>
        <v>3.3</v>
      </c>
      <c r="D90" s="6" t="s">
        <v>10</v>
      </c>
      <c r="E90" s="87"/>
      <c r="F90" s="73"/>
      <c r="G90" s="92"/>
      <c r="H90" s="93"/>
      <c r="I90" s="72"/>
      <c r="J90" s="86"/>
    </row>
    <row r="91" spans="1:10" ht="12.95" customHeight="1">
      <c r="A91" s="45" t="s">
        <v>8</v>
      </c>
      <c r="B91" s="4" t="s">
        <v>29</v>
      </c>
      <c r="C91" s="5">
        <f>C87</f>
        <v>248.4</v>
      </c>
      <c r="D91" s="6" t="s">
        <v>10</v>
      </c>
      <c r="E91" s="87"/>
      <c r="F91" s="73"/>
      <c r="G91" s="92"/>
      <c r="H91" s="93"/>
      <c r="I91" s="72"/>
      <c r="J91" s="86"/>
    </row>
    <row r="92" spans="1:10" ht="12.95" customHeight="1">
      <c r="A92" s="45" t="s">
        <v>18</v>
      </c>
      <c r="B92" s="4" t="s">
        <v>30</v>
      </c>
      <c r="C92" s="5">
        <v>27.8</v>
      </c>
      <c r="D92" s="6" t="s">
        <v>31</v>
      </c>
      <c r="E92" s="87"/>
      <c r="F92" s="73"/>
      <c r="G92" s="92"/>
      <c r="H92" s="93"/>
      <c r="I92" s="72"/>
      <c r="J92" s="86"/>
    </row>
    <row r="93" spans="1:10" ht="12.95" customHeight="1">
      <c r="A93" s="45" t="s">
        <v>11</v>
      </c>
      <c r="B93" s="15" t="s">
        <v>99</v>
      </c>
      <c r="C93" s="5">
        <v>41</v>
      </c>
      <c r="D93" s="11" t="s">
        <v>10</v>
      </c>
      <c r="E93" s="87"/>
      <c r="F93" s="73"/>
      <c r="G93" s="92"/>
      <c r="H93" s="93"/>
      <c r="I93" s="72"/>
      <c r="J93" s="86"/>
    </row>
    <row r="94" spans="1:10" ht="12.95" customHeight="1">
      <c r="A94" s="45" t="s">
        <v>44</v>
      </c>
      <c r="B94" s="4" t="s">
        <v>66</v>
      </c>
      <c r="C94" s="5">
        <f>C87</f>
        <v>248.4</v>
      </c>
      <c r="D94" s="6" t="s">
        <v>10</v>
      </c>
      <c r="E94" s="87"/>
      <c r="F94" s="73"/>
      <c r="G94" s="92"/>
      <c r="H94" s="93"/>
      <c r="I94" s="72"/>
      <c r="J94" s="86"/>
    </row>
    <row r="95" spans="1:10" ht="12.95" customHeight="1">
      <c r="A95" s="44">
        <v>6</v>
      </c>
      <c r="B95" s="2" t="s">
        <v>110</v>
      </c>
      <c r="C95" s="3"/>
      <c r="D95" s="3"/>
      <c r="E95" s="72"/>
      <c r="F95" s="73"/>
      <c r="G95" s="72"/>
      <c r="H95" s="73"/>
      <c r="I95" s="123"/>
      <c r="J95" s="124"/>
    </row>
    <row r="96" spans="1:10" ht="12.95" customHeight="1">
      <c r="A96" s="45" t="s">
        <v>5</v>
      </c>
      <c r="B96" s="15" t="s">
        <v>100</v>
      </c>
      <c r="C96" s="5">
        <v>4</v>
      </c>
      <c r="D96" s="6" t="s">
        <v>104</v>
      </c>
      <c r="E96" s="87"/>
      <c r="F96" s="73"/>
      <c r="G96" s="92"/>
      <c r="H96" s="93"/>
      <c r="I96" s="20"/>
      <c r="J96" s="46"/>
    </row>
    <row r="97" spans="1:10" ht="12.95" customHeight="1">
      <c r="A97" s="45" t="s">
        <v>8</v>
      </c>
      <c r="B97" s="15" t="s">
        <v>101</v>
      </c>
      <c r="C97" s="5">
        <v>2</v>
      </c>
      <c r="D97" s="6" t="s">
        <v>104</v>
      </c>
      <c r="E97" s="87"/>
      <c r="F97" s="73"/>
      <c r="G97" s="92"/>
      <c r="H97" s="93"/>
      <c r="I97" s="20"/>
      <c r="J97" s="46"/>
    </row>
    <row r="98" spans="1:10" ht="12.95" customHeight="1">
      <c r="A98" s="45" t="s">
        <v>18</v>
      </c>
      <c r="B98" s="15" t="s">
        <v>120</v>
      </c>
      <c r="C98" s="5">
        <v>8</v>
      </c>
      <c r="D98" s="6" t="s">
        <v>104</v>
      </c>
      <c r="E98" s="87"/>
      <c r="F98" s="127"/>
      <c r="G98" s="92"/>
      <c r="H98" s="93"/>
      <c r="I98" s="20"/>
      <c r="J98" s="46"/>
    </row>
    <row r="99" spans="1:10" ht="12.95" customHeight="1">
      <c r="A99" s="52" t="s">
        <v>97</v>
      </c>
      <c r="B99" s="15" t="s">
        <v>103</v>
      </c>
      <c r="C99" s="5">
        <v>10</v>
      </c>
      <c r="D99" s="6" t="s">
        <v>104</v>
      </c>
      <c r="E99" s="87"/>
      <c r="F99" s="73"/>
      <c r="G99" s="92"/>
      <c r="H99" s="93"/>
      <c r="I99" s="20"/>
      <c r="J99" s="46"/>
    </row>
    <row r="100" spans="1:10" ht="12.95" customHeight="1">
      <c r="A100" s="53" t="s">
        <v>98</v>
      </c>
      <c r="B100" s="26" t="s">
        <v>102</v>
      </c>
      <c r="C100" s="27">
        <v>4</v>
      </c>
      <c r="D100" s="28" t="s">
        <v>104</v>
      </c>
      <c r="E100" s="132"/>
      <c r="F100" s="133"/>
      <c r="G100" s="134"/>
      <c r="H100" s="135"/>
      <c r="I100" s="20"/>
      <c r="J100" s="46"/>
    </row>
    <row r="101" spans="1:10" ht="12.95" customHeight="1">
      <c r="A101" s="53" t="s">
        <v>105</v>
      </c>
      <c r="B101" s="29" t="s">
        <v>107</v>
      </c>
      <c r="C101" s="30">
        <v>100</v>
      </c>
      <c r="D101" s="31" t="s">
        <v>90</v>
      </c>
      <c r="E101" s="128"/>
      <c r="F101" s="136"/>
      <c r="G101" s="129"/>
      <c r="H101" s="129"/>
      <c r="I101" s="22"/>
      <c r="J101" s="46"/>
    </row>
    <row r="102" spans="1:10" ht="12.95" customHeight="1">
      <c r="A102" s="53" t="s">
        <v>109</v>
      </c>
      <c r="B102" s="29" t="s">
        <v>106</v>
      </c>
      <c r="C102" s="30">
        <v>120</v>
      </c>
      <c r="D102" s="31" t="s">
        <v>90</v>
      </c>
      <c r="E102" s="128"/>
      <c r="F102" s="128"/>
      <c r="G102" s="129"/>
      <c r="H102" s="129"/>
      <c r="I102" s="22"/>
      <c r="J102" s="46"/>
    </row>
    <row r="103" spans="1:10" ht="12.95" customHeight="1">
      <c r="A103" s="53" t="s">
        <v>123</v>
      </c>
      <c r="B103" s="29" t="s">
        <v>108</v>
      </c>
      <c r="C103" s="30">
        <v>1</v>
      </c>
      <c r="D103" s="31" t="s">
        <v>104</v>
      </c>
      <c r="E103" s="128"/>
      <c r="F103" s="128"/>
      <c r="G103" s="129"/>
      <c r="H103" s="129"/>
      <c r="I103" s="22"/>
      <c r="J103" s="46"/>
    </row>
    <row r="104" spans="1:10" ht="12.95" customHeight="1">
      <c r="A104" s="53" t="s">
        <v>124</v>
      </c>
      <c r="B104" s="29" t="s">
        <v>125</v>
      </c>
      <c r="C104" s="30">
        <v>1</v>
      </c>
      <c r="D104" s="31" t="s">
        <v>88</v>
      </c>
      <c r="E104" s="130"/>
      <c r="F104" s="131"/>
      <c r="G104" s="129"/>
      <c r="H104" s="129"/>
      <c r="I104" s="22"/>
      <c r="J104" s="46"/>
    </row>
    <row r="105" spans="1:10" ht="12.95" customHeight="1">
      <c r="A105" s="54">
        <v>7</v>
      </c>
      <c r="B105" s="33" t="s">
        <v>111</v>
      </c>
      <c r="C105" s="32"/>
      <c r="D105" s="32"/>
      <c r="E105" s="136"/>
      <c r="F105" s="136"/>
      <c r="G105" s="136"/>
      <c r="H105" s="136"/>
      <c r="I105" s="22"/>
      <c r="J105" s="46"/>
    </row>
    <row r="106" spans="1:10" ht="12.95" customHeight="1">
      <c r="A106" s="53" t="s">
        <v>5</v>
      </c>
      <c r="B106" s="34" t="s">
        <v>113</v>
      </c>
      <c r="C106" s="30">
        <v>3</v>
      </c>
      <c r="D106" s="31" t="s">
        <v>104</v>
      </c>
      <c r="E106" s="128"/>
      <c r="F106" s="136"/>
      <c r="G106" s="129"/>
      <c r="H106" s="129"/>
      <c r="I106" s="22"/>
      <c r="J106" s="46"/>
    </row>
    <row r="107" spans="1:10" ht="12.95" customHeight="1">
      <c r="A107" s="53" t="s">
        <v>8</v>
      </c>
      <c r="B107" s="34" t="s">
        <v>112</v>
      </c>
      <c r="C107" s="30">
        <f>(0.3*0.3)*6</f>
        <v>0.54</v>
      </c>
      <c r="D107" s="31" t="s">
        <v>87</v>
      </c>
      <c r="E107" s="128"/>
      <c r="F107" s="136"/>
      <c r="G107" s="129"/>
      <c r="H107" s="129"/>
      <c r="I107" s="22"/>
      <c r="J107" s="46"/>
    </row>
    <row r="108" spans="1:10" ht="12.95" customHeight="1">
      <c r="A108" s="120" t="s">
        <v>114</v>
      </c>
      <c r="B108" s="121"/>
      <c r="C108" s="121"/>
      <c r="D108" s="121"/>
      <c r="E108" s="121"/>
      <c r="F108" s="121"/>
      <c r="G108" s="121"/>
      <c r="H108" s="122"/>
      <c r="I108" s="9"/>
      <c r="J108" s="49"/>
    </row>
    <row r="109" spans="1:10" ht="12.95" customHeight="1">
      <c r="A109" s="50"/>
      <c r="B109" s="3"/>
      <c r="C109" s="3"/>
      <c r="D109" s="3"/>
      <c r="E109" s="72"/>
      <c r="F109" s="73"/>
      <c r="G109" s="72"/>
      <c r="H109" s="73"/>
      <c r="I109" s="72"/>
      <c r="J109" s="86"/>
    </row>
    <row r="110" spans="1:10" ht="12.95" customHeight="1">
      <c r="A110" s="54">
        <v>8</v>
      </c>
      <c r="B110" s="33" t="s">
        <v>115</v>
      </c>
      <c r="C110" s="32"/>
      <c r="D110" s="32"/>
      <c r="E110" s="136"/>
      <c r="F110" s="136"/>
      <c r="G110" s="136"/>
      <c r="H110" s="136"/>
      <c r="I110" s="20"/>
      <c r="J110" s="46"/>
    </row>
    <row r="111" spans="1:10" ht="19.5" customHeight="1">
      <c r="A111" s="53" t="s">
        <v>5</v>
      </c>
      <c r="B111" s="34" t="s">
        <v>116</v>
      </c>
      <c r="C111" s="30">
        <v>103.4</v>
      </c>
      <c r="D111" s="31" t="s">
        <v>87</v>
      </c>
      <c r="E111" s="128"/>
      <c r="F111" s="136"/>
      <c r="G111" s="129"/>
      <c r="H111" s="129"/>
      <c r="I111" s="20"/>
      <c r="J111" s="46"/>
    </row>
    <row r="112" spans="1:10">
      <c r="A112" s="53" t="s">
        <v>117</v>
      </c>
      <c r="B112" s="4" t="s">
        <v>28</v>
      </c>
      <c r="C112" s="5">
        <v>6.87</v>
      </c>
      <c r="D112" s="6" t="s">
        <v>10</v>
      </c>
      <c r="E112" s="87"/>
      <c r="F112" s="73"/>
      <c r="G112" s="129"/>
      <c r="H112" s="129"/>
      <c r="I112" s="20"/>
      <c r="J112" s="46"/>
    </row>
    <row r="113" spans="1:13" ht="19.5" customHeight="1">
      <c r="A113" s="53" t="s">
        <v>92</v>
      </c>
      <c r="B113" s="4" t="s">
        <v>29</v>
      </c>
      <c r="C113" s="5">
        <f>C111</f>
        <v>103.4</v>
      </c>
      <c r="D113" s="6" t="s">
        <v>10</v>
      </c>
      <c r="E113" s="87"/>
      <c r="F113" s="73"/>
      <c r="G113" s="129"/>
      <c r="H113" s="129"/>
      <c r="I113" s="20"/>
      <c r="J113" s="46"/>
    </row>
    <row r="114" spans="1:13" ht="20.45" customHeight="1">
      <c r="A114" s="53" t="s">
        <v>97</v>
      </c>
      <c r="B114" s="4" t="s">
        <v>30</v>
      </c>
      <c r="C114" s="5">
        <v>74.8</v>
      </c>
      <c r="D114" s="6" t="s">
        <v>31</v>
      </c>
      <c r="E114" s="87"/>
      <c r="F114" s="73"/>
      <c r="G114" s="129"/>
      <c r="H114" s="129"/>
      <c r="I114" s="20"/>
      <c r="J114" s="46"/>
    </row>
    <row r="115" spans="1:13" ht="12.95" customHeight="1" thickBot="1">
      <c r="A115" s="55" t="s">
        <v>98</v>
      </c>
      <c r="B115" s="56" t="s">
        <v>66</v>
      </c>
      <c r="C115" s="57">
        <f>C111</f>
        <v>103.4</v>
      </c>
      <c r="D115" s="58" t="s">
        <v>10</v>
      </c>
      <c r="E115" s="146"/>
      <c r="F115" s="147"/>
      <c r="G115" s="148"/>
      <c r="H115" s="148"/>
      <c r="I115" s="59"/>
      <c r="J115" s="60"/>
    </row>
    <row r="116" spans="1:13" ht="12.95" customHeight="1" thickTop="1">
      <c r="A116" s="149" t="s">
        <v>118</v>
      </c>
      <c r="B116" s="150"/>
      <c r="C116" s="150"/>
      <c r="D116" s="150"/>
      <c r="E116" s="150"/>
      <c r="F116" s="150"/>
      <c r="G116" s="150"/>
      <c r="H116" s="151"/>
      <c r="I116" s="41" t="s">
        <v>57</v>
      </c>
      <c r="J116" s="42">
        <f>SUM(G111:H115)</f>
        <v>0</v>
      </c>
    </row>
    <row r="117" spans="1:13" ht="12.95" customHeight="1">
      <c r="A117" s="20"/>
      <c r="B117" s="22"/>
      <c r="C117" s="22"/>
      <c r="D117" s="22"/>
      <c r="E117" s="22"/>
      <c r="F117" s="22"/>
      <c r="G117" s="22"/>
      <c r="H117" s="21"/>
      <c r="I117" s="20"/>
      <c r="J117" s="21"/>
    </row>
    <row r="118" spans="1:13" ht="12.95" customHeight="1">
      <c r="A118" s="152" t="s">
        <v>68</v>
      </c>
      <c r="B118" s="153"/>
      <c r="C118" s="153"/>
      <c r="D118" s="153"/>
      <c r="E118" s="153"/>
      <c r="F118" s="153"/>
      <c r="G118" s="153"/>
      <c r="H118" s="154"/>
      <c r="I118" s="9" t="s">
        <v>57</v>
      </c>
      <c r="J118" s="10">
        <f>SUM(J48:J116)</f>
        <v>0</v>
      </c>
    </row>
    <row r="119" spans="1:13" ht="12.95" customHeight="1" thickBot="1">
      <c r="A119" s="61"/>
      <c r="B119" s="62"/>
      <c r="C119" s="62"/>
      <c r="D119" s="62"/>
      <c r="E119" s="62"/>
      <c r="F119" s="62"/>
      <c r="G119" s="62"/>
      <c r="H119" s="62"/>
      <c r="I119" s="62"/>
      <c r="J119" s="35"/>
    </row>
    <row r="120" spans="1:13" ht="13.35" customHeight="1" thickTop="1">
      <c r="A120" s="63" t="s">
        <v>69</v>
      </c>
      <c r="B120" s="64" t="s">
        <v>70</v>
      </c>
      <c r="C120" s="65"/>
      <c r="D120" s="65"/>
      <c r="E120" s="137"/>
      <c r="F120" s="138"/>
      <c r="G120" s="137"/>
      <c r="H120" s="138"/>
      <c r="I120" s="137"/>
      <c r="J120" s="139"/>
    </row>
    <row r="121" spans="1:13" ht="14.25" customHeight="1">
      <c r="A121" s="47">
        <v>1</v>
      </c>
      <c r="B121" s="4" t="s">
        <v>71</v>
      </c>
      <c r="C121" s="5">
        <v>10</v>
      </c>
      <c r="D121" s="6" t="s">
        <v>72</v>
      </c>
      <c r="E121" s="140" t="s">
        <v>73</v>
      </c>
      <c r="F121" s="141"/>
      <c r="G121" s="142">
        <f>$J$118</f>
        <v>0</v>
      </c>
      <c r="H121" s="143"/>
      <c r="I121" s="144">
        <f>+C121%*G121</f>
        <v>0</v>
      </c>
      <c r="J121" s="145"/>
    </row>
    <row r="122" spans="1:13" ht="15.75" customHeight="1">
      <c r="A122" s="47">
        <v>2</v>
      </c>
      <c r="B122" s="4" t="s">
        <v>74</v>
      </c>
      <c r="C122" s="5">
        <v>3.5</v>
      </c>
      <c r="D122" s="6" t="s">
        <v>72</v>
      </c>
      <c r="E122" s="140" t="s">
        <v>73</v>
      </c>
      <c r="F122" s="141"/>
      <c r="G122" s="142">
        <f t="shared" ref="G122:G127" si="0">$J$118</f>
        <v>0</v>
      </c>
      <c r="H122" s="143"/>
      <c r="I122" s="144">
        <f t="shared" ref="I122:I128" si="1">+C122%*G122</f>
        <v>0</v>
      </c>
      <c r="J122" s="145"/>
    </row>
    <row r="123" spans="1:13" ht="12.95" customHeight="1">
      <c r="A123" s="47">
        <v>3</v>
      </c>
      <c r="B123" s="4" t="s">
        <v>75</v>
      </c>
      <c r="C123" s="5">
        <v>3</v>
      </c>
      <c r="D123" s="6" t="s">
        <v>72</v>
      </c>
      <c r="E123" s="140" t="s">
        <v>73</v>
      </c>
      <c r="F123" s="141"/>
      <c r="G123" s="142">
        <f t="shared" si="0"/>
        <v>0</v>
      </c>
      <c r="H123" s="143"/>
      <c r="I123" s="144">
        <f t="shared" si="1"/>
        <v>0</v>
      </c>
      <c r="J123" s="145"/>
    </row>
    <row r="124" spans="1:13" ht="12.95" customHeight="1">
      <c r="A124" s="47">
        <v>4</v>
      </c>
      <c r="B124" s="4" t="s">
        <v>76</v>
      </c>
      <c r="C124" s="5">
        <v>2.5</v>
      </c>
      <c r="D124" s="6" t="s">
        <v>72</v>
      </c>
      <c r="E124" s="140" t="s">
        <v>73</v>
      </c>
      <c r="F124" s="141"/>
      <c r="G124" s="142">
        <f t="shared" si="0"/>
        <v>0</v>
      </c>
      <c r="H124" s="143"/>
      <c r="I124" s="144">
        <f t="shared" si="1"/>
        <v>0</v>
      </c>
      <c r="J124" s="145"/>
    </row>
    <row r="125" spans="1:13" ht="12.95" customHeight="1">
      <c r="A125" s="47">
        <v>5</v>
      </c>
      <c r="B125" s="4" t="s">
        <v>77</v>
      </c>
      <c r="C125" s="5">
        <v>1</v>
      </c>
      <c r="D125" s="6" t="s">
        <v>72</v>
      </c>
      <c r="E125" s="140" t="s">
        <v>73</v>
      </c>
      <c r="F125" s="141"/>
      <c r="G125" s="142">
        <f t="shared" si="0"/>
        <v>0</v>
      </c>
      <c r="H125" s="143"/>
      <c r="I125" s="144">
        <f t="shared" si="1"/>
        <v>0</v>
      </c>
      <c r="J125" s="145"/>
      <c r="M125" s="19"/>
    </row>
    <row r="126" spans="1:13" ht="12.95" customHeight="1">
      <c r="A126" s="47">
        <v>6</v>
      </c>
      <c r="B126" s="4" t="s">
        <v>78</v>
      </c>
      <c r="C126" s="5">
        <v>1</v>
      </c>
      <c r="D126" s="6" t="s">
        <v>72</v>
      </c>
      <c r="E126" s="140" t="s">
        <v>73</v>
      </c>
      <c r="F126" s="141"/>
      <c r="G126" s="142">
        <f t="shared" si="0"/>
        <v>0</v>
      </c>
      <c r="H126" s="143"/>
      <c r="I126" s="144">
        <f t="shared" si="1"/>
        <v>0</v>
      </c>
      <c r="J126" s="145"/>
    </row>
    <row r="127" spans="1:13" ht="12.95" customHeight="1">
      <c r="A127" s="47">
        <v>7</v>
      </c>
      <c r="B127" s="15" t="s">
        <v>86</v>
      </c>
      <c r="C127" s="5">
        <v>5</v>
      </c>
      <c r="D127" s="6" t="s">
        <v>72</v>
      </c>
      <c r="E127" s="140" t="s">
        <v>73</v>
      </c>
      <c r="F127" s="141"/>
      <c r="G127" s="142">
        <f t="shared" si="0"/>
        <v>0</v>
      </c>
      <c r="H127" s="143"/>
      <c r="I127" s="144">
        <f t="shared" si="1"/>
        <v>0</v>
      </c>
      <c r="J127" s="145"/>
    </row>
    <row r="128" spans="1:13" ht="12.6" customHeight="1">
      <c r="A128" s="47">
        <v>8</v>
      </c>
      <c r="B128" s="4" t="s">
        <v>79</v>
      </c>
      <c r="C128" s="5">
        <v>18</v>
      </c>
      <c r="D128" s="6" t="s">
        <v>72</v>
      </c>
      <c r="E128" s="156" t="s">
        <v>80</v>
      </c>
      <c r="F128" s="157"/>
      <c r="G128" s="158">
        <f>+I121</f>
        <v>0</v>
      </c>
      <c r="H128" s="159"/>
      <c r="I128" s="144">
        <f t="shared" si="1"/>
        <v>0</v>
      </c>
      <c r="J128" s="145"/>
    </row>
    <row r="129" spans="1:13" ht="12.95" customHeight="1" thickBot="1">
      <c r="A129" s="160" t="s">
        <v>81</v>
      </c>
      <c r="B129" s="161"/>
      <c r="C129" s="161"/>
      <c r="D129" s="161"/>
      <c r="E129" s="161"/>
      <c r="F129" s="161"/>
      <c r="G129" s="161"/>
      <c r="H129" s="162"/>
      <c r="I129" s="66" t="s">
        <v>57</v>
      </c>
      <c r="J129" s="67">
        <f>SUM(I121:J128)</f>
        <v>0</v>
      </c>
    </row>
    <row r="130" spans="1:13" ht="12.95" customHeight="1" thickTop="1">
      <c r="A130" s="69"/>
      <c r="B130" s="163"/>
      <c r="C130" s="163"/>
      <c r="D130" s="163"/>
      <c r="E130" s="163"/>
      <c r="F130" s="163"/>
      <c r="G130" s="163"/>
      <c r="H130" s="163"/>
      <c r="I130" s="163"/>
      <c r="J130" s="70"/>
    </row>
    <row r="131" spans="1:13" ht="12.95" customHeight="1">
      <c r="A131" s="3"/>
      <c r="B131" s="12" t="s">
        <v>82</v>
      </c>
      <c r="C131" s="3"/>
      <c r="D131" s="3"/>
      <c r="E131" s="72"/>
      <c r="F131" s="73"/>
      <c r="G131" s="72"/>
      <c r="H131" s="73"/>
      <c r="I131" s="9" t="s">
        <v>57</v>
      </c>
      <c r="J131" s="10">
        <f>+J129+J118</f>
        <v>0</v>
      </c>
    </row>
    <row r="132" spans="1:13">
      <c r="J132" s="23">
        <f>+J131-I128</f>
        <v>0</v>
      </c>
    </row>
    <row r="133" spans="1:13">
      <c r="I133" s="155"/>
      <c r="J133" s="155"/>
      <c r="M133" s="18"/>
    </row>
    <row r="134" spans="1:13">
      <c r="B134" s="16"/>
      <c r="F134" s="16"/>
    </row>
    <row r="136" spans="1:13">
      <c r="B136" s="17"/>
      <c r="C136" s="17"/>
      <c r="D136" s="17"/>
      <c r="E136" s="17"/>
      <c r="F136" s="17"/>
      <c r="G136" s="17"/>
      <c r="H136" s="17"/>
    </row>
  </sheetData>
  <mergeCells count="336">
    <mergeCell ref="I133:J133"/>
    <mergeCell ref="E128:F128"/>
    <mergeCell ref="G128:H128"/>
    <mergeCell ref="I128:J128"/>
    <mergeCell ref="A129:H129"/>
    <mergeCell ref="A130:J130"/>
    <mergeCell ref="E131:F131"/>
    <mergeCell ref="G131:H131"/>
    <mergeCell ref="E126:F126"/>
    <mergeCell ref="G126:H126"/>
    <mergeCell ref="I126:J126"/>
    <mergeCell ref="E127:F127"/>
    <mergeCell ref="G127:H127"/>
    <mergeCell ref="I127:J127"/>
    <mergeCell ref="E124:F124"/>
    <mergeCell ref="G124:H124"/>
    <mergeCell ref="I124:J124"/>
    <mergeCell ref="E125:F125"/>
    <mergeCell ref="G125:H125"/>
    <mergeCell ref="I125:J125"/>
    <mergeCell ref="E122:F122"/>
    <mergeCell ref="G122:H122"/>
    <mergeCell ref="I122:J122"/>
    <mergeCell ref="E123:F123"/>
    <mergeCell ref="G123:H123"/>
    <mergeCell ref="I123:J123"/>
    <mergeCell ref="E120:F120"/>
    <mergeCell ref="G120:H120"/>
    <mergeCell ref="I120:J120"/>
    <mergeCell ref="E121:F121"/>
    <mergeCell ref="G121:H121"/>
    <mergeCell ref="I121:J121"/>
    <mergeCell ref="E114:F114"/>
    <mergeCell ref="G114:H114"/>
    <mergeCell ref="E115:F115"/>
    <mergeCell ref="G115:H115"/>
    <mergeCell ref="A116:H116"/>
    <mergeCell ref="A118:H118"/>
    <mergeCell ref="E111:F111"/>
    <mergeCell ref="G111:H111"/>
    <mergeCell ref="E112:F112"/>
    <mergeCell ref="G112:H112"/>
    <mergeCell ref="E113:F113"/>
    <mergeCell ref="G113:H113"/>
    <mergeCell ref="A108:H108"/>
    <mergeCell ref="E109:F109"/>
    <mergeCell ref="G109:H109"/>
    <mergeCell ref="I109:J109"/>
    <mergeCell ref="E110:F110"/>
    <mergeCell ref="G110:H110"/>
    <mergeCell ref="E105:F105"/>
    <mergeCell ref="G105:H105"/>
    <mergeCell ref="E106:F106"/>
    <mergeCell ref="G106:H106"/>
    <mergeCell ref="E107:F107"/>
    <mergeCell ref="G107:H107"/>
    <mergeCell ref="E102:F102"/>
    <mergeCell ref="G102:H102"/>
    <mergeCell ref="E103:F103"/>
    <mergeCell ref="G103:H103"/>
    <mergeCell ref="E104:F104"/>
    <mergeCell ref="G104:H104"/>
    <mergeCell ref="E99:F99"/>
    <mergeCell ref="G99:H99"/>
    <mergeCell ref="E100:F100"/>
    <mergeCell ref="G100:H100"/>
    <mergeCell ref="E101:F101"/>
    <mergeCell ref="G101:H101"/>
    <mergeCell ref="E96:F96"/>
    <mergeCell ref="G96:H96"/>
    <mergeCell ref="E97:F97"/>
    <mergeCell ref="G97:H97"/>
    <mergeCell ref="E98:F98"/>
    <mergeCell ref="G98:H98"/>
    <mergeCell ref="E94:F94"/>
    <mergeCell ref="G94:H94"/>
    <mergeCell ref="I94:J94"/>
    <mergeCell ref="E95:F95"/>
    <mergeCell ref="G95:H95"/>
    <mergeCell ref="I95:J95"/>
    <mergeCell ref="E92:F92"/>
    <mergeCell ref="G92:H92"/>
    <mergeCell ref="I92:J92"/>
    <mergeCell ref="E93:F93"/>
    <mergeCell ref="G93:H93"/>
    <mergeCell ref="I93:J93"/>
    <mergeCell ref="E90:F90"/>
    <mergeCell ref="G90:H90"/>
    <mergeCell ref="I90:J90"/>
    <mergeCell ref="E91:F91"/>
    <mergeCell ref="G91:H91"/>
    <mergeCell ref="I91:J91"/>
    <mergeCell ref="E87:F87"/>
    <mergeCell ref="G87:H87"/>
    <mergeCell ref="I87:J87"/>
    <mergeCell ref="E88:F88"/>
    <mergeCell ref="G88:H88"/>
    <mergeCell ref="E89:F89"/>
    <mergeCell ref="G89:H89"/>
    <mergeCell ref="I89:J89"/>
    <mergeCell ref="E85:F85"/>
    <mergeCell ref="G85:H85"/>
    <mergeCell ref="I85:J85"/>
    <mergeCell ref="E86:F86"/>
    <mergeCell ref="G86:H86"/>
    <mergeCell ref="I86:J86"/>
    <mergeCell ref="E82:F82"/>
    <mergeCell ref="G82:H82"/>
    <mergeCell ref="E83:F83"/>
    <mergeCell ref="G83:H83"/>
    <mergeCell ref="E84:F84"/>
    <mergeCell ref="G84:H84"/>
    <mergeCell ref="E80:F80"/>
    <mergeCell ref="G80:H80"/>
    <mergeCell ref="I80:J80"/>
    <mergeCell ref="E81:F81"/>
    <mergeCell ref="G81:H81"/>
    <mergeCell ref="I81:J81"/>
    <mergeCell ref="E78:F78"/>
    <mergeCell ref="G78:H78"/>
    <mergeCell ref="I78:J78"/>
    <mergeCell ref="E79:F79"/>
    <mergeCell ref="G79:H79"/>
    <mergeCell ref="I79:J79"/>
    <mergeCell ref="E76:F76"/>
    <mergeCell ref="G76:H76"/>
    <mergeCell ref="I76:J76"/>
    <mergeCell ref="E77:F77"/>
    <mergeCell ref="G77:H77"/>
    <mergeCell ref="I77:J77"/>
    <mergeCell ref="E74:F74"/>
    <mergeCell ref="G74:H74"/>
    <mergeCell ref="I74:J74"/>
    <mergeCell ref="E75:F75"/>
    <mergeCell ref="G75:H75"/>
    <mergeCell ref="I75:J75"/>
    <mergeCell ref="A71:J71"/>
    <mergeCell ref="E72:F72"/>
    <mergeCell ref="G72:H72"/>
    <mergeCell ref="I72:J72"/>
    <mergeCell ref="E73:F73"/>
    <mergeCell ref="G73:H73"/>
    <mergeCell ref="I73:J73"/>
    <mergeCell ref="E68:F68"/>
    <mergeCell ref="G68:H68"/>
    <mergeCell ref="I68:J68"/>
    <mergeCell ref="A69:H69"/>
    <mergeCell ref="E70:F70"/>
    <mergeCell ref="G70:H70"/>
    <mergeCell ref="I70:J70"/>
    <mergeCell ref="E66:F66"/>
    <mergeCell ref="G66:H66"/>
    <mergeCell ref="I66:J66"/>
    <mergeCell ref="E67:F67"/>
    <mergeCell ref="G67:H67"/>
    <mergeCell ref="I67:J67"/>
    <mergeCell ref="E64:F64"/>
    <mergeCell ref="G64:H64"/>
    <mergeCell ref="I64:J64"/>
    <mergeCell ref="E65:F65"/>
    <mergeCell ref="G65:H65"/>
    <mergeCell ref="I65:J65"/>
    <mergeCell ref="E62:F62"/>
    <mergeCell ref="G62:H62"/>
    <mergeCell ref="I62:J62"/>
    <mergeCell ref="E63:F63"/>
    <mergeCell ref="G63:H63"/>
    <mergeCell ref="I63:J63"/>
    <mergeCell ref="E60:F60"/>
    <mergeCell ref="G60:H60"/>
    <mergeCell ref="I60:J60"/>
    <mergeCell ref="E61:F61"/>
    <mergeCell ref="G61:H61"/>
    <mergeCell ref="I61:J61"/>
    <mergeCell ref="E58:F58"/>
    <mergeCell ref="G58:H58"/>
    <mergeCell ref="I58:J58"/>
    <mergeCell ref="E59:F59"/>
    <mergeCell ref="G59:H59"/>
    <mergeCell ref="I59:J59"/>
    <mergeCell ref="E56:F56"/>
    <mergeCell ref="G56:H56"/>
    <mergeCell ref="I56:J56"/>
    <mergeCell ref="E57:F57"/>
    <mergeCell ref="G57:H57"/>
    <mergeCell ref="I57:J57"/>
    <mergeCell ref="E54:F54"/>
    <mergeCell ref="G54:H54"/>
    <mergeCell ref="I54:J54"/>
    <mergeCell ref="E55:F55"/>
    <mergeCell ref="G55:H55"/>
    <mergeCell ref="I55:J55"/>
    <mergeCell ref="E52:F52"/>
    <mergeCell ref="G52:H52"/>
    <mergeCell ref="I52:J52"/>
    <mergeCell ref="E53:F53"/>
    <mergeCell ref="G53:H53"/>
    <mergeCell ref="I53:J53"/>
    <mergeCell ref="E50:F50"/>
    <mergeCell ref="G50:H50"/>
    <mergeCell ref="I50:J50"/>
    <mergeCell ref="E51:F51"/>
    <mergeCell ref="G51:H51"/>
    <mergeCell ref="I51:J51"/>
    <mergeCell ref="E47:F47"/>
    <mergeCell ref="G47:H47"/>
    <mergeCell ref="I47:J47"/>
    <mergeCell ref="A48:H48"/>
    <mergeCell ref="E49:F49"/>
    <mergeCell ref="G49:H49"/>
    <mergeCell ref="I49:J49"/>
    <mergeCell ref="E45:F45"/>
    <mergeCell ref="G45:H45"/>
    <mergeCell ref="I45:J45"/>
    <mergeCell ref="E46:F46"/>
    <mergeCell ref="G46:H46"/>
    <mergeCell ref="I46:J46"/>
    <mergeCell ref="E43:F43"/>
    <mergeCell ref="G43:H43"/>
    <mergeCell ref="I43:J43"/>
    <mergeCell ref="E44:F44"/>
    <mergeCell ref="G44:H44"/>
    <mergeCell ref="I44:J44"/>
    <mergeCell ref="E41:F41"/>
    <mergeCell ref="G41:H41"/>
    <mergeCell ref="I41:J41"/>
    <mergeCell ref="E42:F42"/>
    <mergeCell ref="G42:H42"/>
    <mergeCell ref="I42:J42"/>
    <mergeCell ref="E37:F37"/>
    <mergeCell ref="G37:H37"/>
    <mergeCell ref="I37:J37"/>
    <mergeCell ref="A38:A40"/>
    <mergeCell ref="B38:B40"/>
    <mergeCell ref="C38:C40"/>
    <mergeCell ref="D38:D40"/>
    <mergeCell ref="E38:F40"/>
    <mergeCell ref="G38:H40"/>
    <mergeCell ref="I38:J40"/>
    <mergeCell ref="E35:F35"/>
    <mergeCell ref="G35:H35"/>
    <mergeCell ref="I35:J35"/>
    <mergeCell ref="E36:F36"/>
    <mergeCell ref="G36:H36"/>
    <mergeCell ref="I36:J36"/>
    <mergeCell ref="E32:F32"/>
    <mergeCell ref="G32:H32"/>
    <mergeCell ref="I32:J32"/>
    <mergeCell ref="E33:F33"/>
    <mergeCell ref="G33:H33"/>
    <mergeCell ref="I33:J33"/>
    <mergeCell ref="E30:F30"/>
    <mergeCell ref="G30:H30"/>
    <mergeCell ref="I30:J30"/>
    <mergeCell ref="E31:F31"/>
    <mergeCell ref="G31:H31"/>
    <mergeCell ref="I31:J31"/>
    <mergeCell ref="E28:F28"/>
    <mergeCell ref="G28:H28"/>
    <mergeCell ref="I28:J28"/>
    <mergeCell ref="E29:F29"/>
    <mergeCell ref="G29:H29"/>
    <mergeCell ref="I29:J29"/>
    <mergeCell ref="E26:F26"/>
    <mergeCell ref="G26:H26"/>
    <mergeCell ref="I26:J26"/>
    <mergeCell ref="E27:F27"/>
    <mergeCell ref="G27:H27"/>
    <mergeCell ref="I27:J27"/>
    <mergeCell ref="E24:F24"/>
    <mergeCell ref="G24:H24"/>
    <mergeCell ref="I24:J24"/>
    <mergeCell ref="E25:F25"/>
    <mergeCell ref="G25:H25"/>
    <mergeCell ref="I25:J25"/>
    <mergeCell ref="E22:F22"/>
    <mergeCell ref="G22:H22"/>
    <mergeCell ref="I22:J22"/>
    <mergeCell ref="E23:F23"/>
    <mergeCell ref="G23:H23"/>
    <mergeCell ref="I23:J23"/>
    <mergeCell ref="E20:F20"/>
    <mergeCell ref="G20:H20"/>
    <mergeCell ref="I20:J20"/>
    <mergeCell ref="E21:F21"/>
    <mergeCell ref="G21:H21"/>
    <mergeCell ref="I21:J21"/>
    <mergeCell ref="E18:F18"/>
    <mergeCell ref="G18:H18"/>
    <mergeCell ref="I18:J18"/>
    <mergeCell ref="E19:F19"/>
    <mergeCell ref="G19:H19"/>
    <mergeCell ref="I19:J19"/>
    <mergeCell ref="E16:F16"/>
    <mergeCell ref="G16:H16"/>
    <mergeCell ref="I16:J16"/>
    <mergeCell ref="E17:F17"/>
    <mergeCell ref="G17:H17"/>
    <mergeCell ref="I17:J17"/>
    <mergeCell ref="E14:F14"/>
    <mergeCell ref="G14:H14"/>
    <mergeCell ref="I14:J14"/>
    <mergeCell ref="E15:F15"/>
    <mergeCell ref="G15:H15"/>
    <mergeCell ref="I15:J15"/>
    <mergeCell ref="E12:F12"/>
    <mergeCell ref="G12:H12"/>
    <mergeCell ref="I12:J12"/>
    <mergeCell ref="E13:F13"/>
    <mergeCell ref="G13:H13"/>
    <mergeCell ref="I13:J13"/>
    <mergeCell ref="E10:F10"/>
    <mergeCell ref="G10:H10"/>
    <mergeCell ref="I10:J10"/>
    <mergeCell ref="E11:F11"/>
    <mergeCell ref="G11:H11"/>
    <mergeCell ref="I11:J11"/>
    <mergeCell ref="E8:F8"/>
    <mergeCell ref="G8:H8"/>
    <mergeCell ref="I8:J8"/>
    <mergeCell ref="E9:F9"/>
    <mergeCell ref="G9:H9"/>
    <mergeCell ref="I9:J9"/>
    <mergeCell ref="E6:F6"/>
    <mergeCell ref="G6:H6"/>
    <mergeCell ref="I6:J6"/>
    <mergeCell ref="E7:F7"/>
    <mergeCell ref="G7:H7"/>
    <mergeCell ref="I7:J7"/>
    <mergeCell ref="A1:K1"/>
    <mergeCell ref="B2:K2"/>
    <mergeCell ref="A3:K3"/>
    <mergeCell ref="A4:K4"/>
    <mergeCell ref="E5:F5"/>
    <mergeCell ref="G5:H5"/>
    <mergeCell ref="I5:J5"/>
  </mergeCells>
  <pageMargins left="0.45" right="0.31496062992125984" top="0.28999999999999998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TECNICA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 Ramirez</dc:creator>
  <cp:lastModifiedBy>Stalin Ramirez</cp:lastModifiedBy>
  <cp:lastPrinted>2023-07-12T20:20:32Z</cp:lastPrinted>
  <dcterms:created xsi:type="dcterms:W3CDTF">2022-10-05T00:04:07Z</dcterms:created>
  <dcterms:modified xsi:type="dcterms:W3CDTF">2023-07-23T23:53:32Z</dcterms:modified>
</cp:coreProperties>
</file>