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G:\.shortcut-targets-by-id\19SA2ZjsgcRLHtyLh4Qk5FByWOACU_QDj\Eric y Guilly\LICITACIONES\AYUNTAMIENTO HATILLO\1. CONSALMA\SOBRE B\PRESUPUESTOS Y ANALISIS - CONSALMA\"/>
    </mc:Choice>
  </mc:AlternateContent>
  <xr:revisionPtr revIDLastSave="0" documentId="13_ncr:1_{B5EA6477-D4CD-491A-BD59-89C6A86806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NALISIS UNITARIOS" sheetId="1" r:id="rId1"/>
    <sheet name="INSUMOS" sheetId="3" r:id="rId2"/>
    <sheet name="MANO DE  OBRA " sheetId="4" r:id="rId3"/>
  </sheets>
  <definedNames>
    <definedName name="_AYAL">#REF!</definedName>
    <definedName name="_AYCA">#REF!</definedName>
    <definedName name="_AYDE">#REF!</definedName>
    <definedName name="_AYEB">#REF!</definedName>
    <definedName name="_AYEL">#REF!</definedName>
    <definedName name="_AYEX">#REF!</definedName>
    <definedName name="_AYOMP">#REF!</definedName>
    <definedName name="_AYPI">#REF!</definedName>
    <definedName name="_AYPL">#REF!</definedName>
    <definedName name="_AYVA">#REF!</definedName>
    <definedName name="_BT">#REF!</definedName>
    <definedName name="_GAN135114">#REF!</definedName>
    <definedName name="_GAN135118">#REF!</definedName>
    <definedName name="_GAN135138">#REF!</definedName>
    <definedName name="_GAN13558">#REF!</definedName>
    <definedName name="_GAN180114">#REF!</definedName>
    <definedName name="_GAN180118">#REF!</definedName>
    <definedName name="_GAN180138">#REF!</definedName>
    <definedName name="_GAN18058">#REF!</definedName>
    <definedName name="_GAN90114">#REF!</definedName>
    <definedName name="_GAN90118">#REF!</definedName>
    <definedName name="_GAN90138">#REF!</definedName>
    <definedName name="_GAN9058">#REF!</definedName>
    <definedName name="_LA135114">#REF!</definedName>
    <definedName name="_LA135118">#REF!</definedName>
    <definedName name="_LA135138">#REF!</definedName>
    <definedName name="_LA13558">#REF!</definedName>
    <definedName name="_LA180114">#REF!</definedName>
    <definedName name="_LA180118">#REF!</definedName>
    <definedName name="_LA180138">#REF!</definedName>
    <definedName name="_LA18058">#REF!</definedName>
    <definedName name="_LA90114">#REF!</definedName>
    <definedName name="_LA90118">#REF!</definedName>
    <definedName name="_LA90138">#REF!</definedName>
    <definedName name="_LA9058">#REF!</definedName>
    <definedName name="_MAAL">#REF!</definedName>
    <definedName name="_MACA">#REF!</definedName>
    <definedName name="_MADE">#REF!</definedName>
    <definedName name="_MAEB">#REF!</definedName>
    <definedName name="_MAEL">#REF!</definedName>
    <definedName name="_MAEX">#REF!</definedName>
    <definedName name="_MAOMP">#REF!</definedName>
    <definedName name="_MAPI">#REF!</definedName>
    <definedName name="_MAPL">#REF!</definedName>
    <definedName name="_MAVA">#REF!</definedName>
    <definedName name="_OP1AL">#REF!</definedName>
    <definedName name="_OP1CA">#REF!</definedName>
    <definedName name="_OP1DE">#REF!</definedName>
    <definedName name="_OP1EB">#REF!</definedName>
    <definedName name="_OP1EL">#REF!</definedName>
    <definedName name="_OP1EX">#REF!</definedName>
    <definedName name="_OP1OMP">#REF!</definedName>
    <definedName name="_OP1PI">#REF!</definedName>
    <definedName name="_OP1PL">#REF!</definedName>
    <definedName name="_OP1VA">#REF!</definedName>
    <definedName name="_OP2AL">#REF!</definedName>
    <definedName name="_OP2CA">#REF!</definedName>
    <definedName name="_OP2DE">#REF!</definedName>
    <definedName name="_OP2EB">#REF!</definedName>
    <definedName name="_OP2EL">#REF!</definedName>
    <definedName name="_OP2EX">#REF!</definedName>
    <definedName name="_OP2OMP">#REF!</definedName>
    <definedName name="_OP2PI">#REF!</definedName>
    <definedName name="_OP2PL">#REF!</definedName>
    <definedName name="_OP2VA">#REF!</definedName>
    <definedName name="_OP3AL">#REF!</definedName>
    <definedName name="_OP3EB">#REF!</definedName>
    <definedName name="_SALALB">#REF!</definedName>
    <definedName name="_SALBT">#REF!</definedName>
    <definedName name="_SALCA">#REF!</definedName>
    <definedName name="_SALDE">#REF!</definedName>
    <definedName name="_SALEB">#REF!</definedName>
    <definedName name="_SALEL">#REF!</definedName>
    <definedName name="_SALEX">#REF!</definedName>
    <definedName name="_SALOMP">#REF!</definedName>
    <definedName name="_SALPI">#REF!</definedName>
    <definedName name="_SALPL">#REF!</definedName>
    <definedName name="_SALVA">#REF!</definedName>
    <definedName name="_TC110">'ANALISIS UNITARIOS'!#REF!</definedName>
    <definedName name="_TC220">'ANALISIS UNITARIOS'!#REF!</definedName>
    <definedName name="_TCAL">#REF!</definedName>
    <definedName name="_TCCA">#REF!</definedName>
    <definedName name="_TCDE">#REF!</definedName>
    <definedName name="_TCEB">#REF!</definedName>
    <definedName name="_TCEL">#REF!</definedName>
    <definedName name="_TCEX">#REF!</definedName>
    <definedName name="_TCOMP">#REF!</definedName>
    <definedName name="_TCPI">#REF!</definedName>
    <definedName name="_TCPL">#REF!</definedName>
    <definedName name="_TCVA">#REF!</definedName>
    <definedName name="_TNCAL">#REF!</definedName>
    <definedName name="_TNCCA">#REF!</definedName>
    <definedName name="_TNCDE">#REF!</definedName>
    <definedName name="_TNCEB">#REF!</definedName>
    <definedName name="_TNCEL">#REF!</definedName>
    <definedName name="_TNCEX">#REF!</definedName>
    <definedName name="_TNCOMP">#REF!</definedName>
    <definedName name="_TNCPI">#REF!</definedName>
    <definedName name="_TNCPL">#REF!</definedName>
    <definedName name="_TNCVA">#REF!</definedName>
    <definedName name="ABULT">#REF!</definedName>
    <definedName name="ACERA">'ANALISIS UNITARIOS'!#REF!</definedName>
    <definedName name="ACERO600120">#REF!</definedName>
    <definedName name="ACERO600125">#REF!</definedName>
    <definedName name="ACERO600130">#REF!</definedName>
    <definedName name="ACERO600135">#REF!</definedName>
    <definedName name="ACERO600140">#REF!</definedName>
    <definedName name="ACERO6011220">#REF!</definedName>
    <definedName name="ACERO6011225">#REF!</definedName>
    <definedName name="ACERO6011230">#REF!</definedName>
    <definedName name="ACERO6011235">#REF!</definedName>
    <definedName name="ACERO6011240">#REF!</definedName>
    <definedName name="ACERO6011420">#REF!</definedName>
    <definedName name="ACERO6011425">#REF!</definedName>
    <definedName name="ACERO6011430">#REF!</definedName>
    <definedName name="ACERO6011435">#REF!</definedName>
    <definedName name="ACERO6011440">#REF!</definedName>
    <definedName name="ACERO6011820">#REF!</definedName>
    <definedName name="ACERO6011825">#REF!</definedName>
    <definedName name="ACERO6011830">#REF!</definedName>
    <definedName name="ACERO6011835">#REF!</definedName>
    <definedName name="ACERO6011840">#REF!</definedName>
    <definedName name="ACERO601220">#REF!</definedName>
    <definedName name="ACERO601225">#REF!</definedName>
    <definedName name="ACERO601230">#REF!</definedName>
    <definedName name="ACERO601235">#REF!</definedName>
    <definedName name="ACERO601240">#REF!</definedName>
    <definedName name="ACERO6013820">#REF!</definedName>
    <definedName name="ACERO6013825">#REF!</definedName>
    <definedName name="ACERO6013830">#REF!</definedName>
    <definedName name="ACERO6013835">#REF!</definedName>
    <definedName name="ACERO6013840">#REF!</definedName>
    <definedName name="ACERO603420">#REF!</definedName>
    <definedName name="ACERO603425">#REF!</definedName>
    <definedName name="ACERO603430">#REF!</definedName>
    <definedName name="ACERO603435">#REF!</definedName>
    <definedName name="ACERO603440">#REF!</definedName>
    <definedName name="ACERO603820">#REF!</definedName>
    <definedName name="ACERO603825">#REF!</definedName>
    <definedName name="ACERO603830">#REF!</definedName>
    <definedName name="ACERO603835">#REF!</definedName>
    <definedName name="ACERO603840">#REF!</definedName>
    <definedName name="ACERO605820">#REF!</definedName>
    <definedName name="ACERO605825">#REF!</definedName>
    <definedName name="ACERO605830">#REF!</definedName>
    <definedName name="ACERO605835">#REF!</definedName>
    <definedName name="ACERO605840">#REF!</definedName>
    <definedName name="ACERO607820">#REF!</definedName>
    <definedName name="ACERO607825">#REF!</definedName>
    <definedName name="ACERO607830">#REF!</definedName>
    <definedName name="ACERO607835">#REF!</definedName>
    <definedName name="ACERO607840">#REF!</definedName>
    <definedName name="ACEROS">INSUMOS!$C$8</definedName>
    <definedName name="ACOMALCABLEADENTRO">#REF!</definedName>
    <definedName name="ACOMALCTCASREGESC">#REF!</definedName>
    <definedName name="ACOMALCTCNIVESC">#REF!</definedName>
    <definedName name="ACOMALELEC01">#REF!</definedName>
    <definedName name="ACOMALELEC02">#REF!</definedName>
    <definedName name="ACOMALELEC03">#REF!</definedName>
    <definedName name="ACOMALELEC04">#REF!</definedName>
    <definedName name="ACOMALTELADENTRO">#REF!</definedName>
    <definedName name="ACOMPRIMARIA">#REF!</definedName>
    <definedName name="ACOMTRIFHASCENSOR">#REF!</definedName>
    <definedName name="ACOMTRIFHBOMBAS">#REF!</definedName>
    <definedName name="AGREGADOS">INSUMOS!$C$25</definedName>
    <definedName name="ALTATENSION">INSUMOS!#REF!</definedName>
    <definedName name="ANAACEROS">#REF!</definedName>
    <definedName name="ANABLOQUESMUROS">'ANALISIS UNITARIOS'!#REF!</definedName>
    <definedName name="ANABORDILLOS">'ANALISIS UNITARIOS'!#REF!</definedName>
    <definedName name="ANACASETAS">'ANALISIS UNITARIOS'!#REF!</definedName>
    <definedName name="ANACONTEN">'ANALISIS UNITARIOS'!#REF!</definedName>
    <definedName name="ANADESPLUV">'ANALISIS UNITARIOS'!#REF!</definedName>
    <definedName name="ANAEMPAÑETES">'ANALISIS UNITARIOS'!#REF!</definedName>
    <definedName name="ANAENCOANTEPECHO">#REF!</definedName>
    <definedName name="ANAENCODIN">#REF!</definedName>
    <definedName name="ANAENCOL">#REF!</definedName>
    <definedName name="ANAENCOLA">#REF!</definedName>
    <definedName name="ANAENCOLCIRC">#REF!</definedName>
    <definedName name="ANAENCOLOSASM">#REF!</definedName>
    <definedName name="ANAENCOMURO">#REF!</definedName>
    <definedName name="ANAENCORAMPA">#REF!</definedName>
    <definedName name="ANAENCOV">#REF!</definedName>
    <definedName name="ANAENCOVAMA">#REF!</definedName>
    <definedName name="ANAENCOVUELO">#REF!</definedName>
    <definedName name="ANAESCALONES">'ANALISIS UNITARIOS'!#REF!</definedName>
    <definedName name="ANAHAANTEP">'ANALISIS UNITARIOS'!#REF!</definedName>
    <definedName name="ANAHABADENES">#REF!</definedName>
    <definedName name="ANAHACOL">'ANALISIS UNITARIOS'!#REF!</definedName>
    <definedName name="ANAHACOLAMA">'ANALISIS UNITARIOS'!#REF!</definedName>
    <definedName name="ANAHACOLCIR">'ANALISIS UNITARIOS'!#REF!</definedName>
    <definedName name="ANAHADINTELES">'ANALISIS UNITARIOS'!#REF!</definedName>
    <definedName name="ANAHALOSASMONO">'ANALISIS UNITARIOS'!#REF!</definedName>
    <definedName name="ANAHAMUROS">'ANALISIS UNITARIOS'!#REF!</definedName>
    <definedName name="ANAHARAMPASESC">'ANALISIS UNITARIOS'!#REF!</definedName>
    <definedName name="ANAHAVIGAS">'ANALISIS UNITARIOS'!#REF!</definedName>
    <definedName name="ANAHAVIGASAMA">'ANALISIS UNITARIOS'!#REF!</definedName>
    <definedName name="ANAHAVUELOS">'ANALISIS UNITARIOS'!#REF!</definedName>
    <definedName name="ANAHAZAPCOL1">'ANALISIS UNITARIOS'!#REF!</definedName>
    <definedName name="ANAHAZAPCOL2">'ANALISIS UNITARIOS'!#REF!</definedName>
    <definedName name="ANAHAZAPMUR1">'ANALISIS UNITARIOS'!#REF!</definedName>
    <definedName name="ANAHORMIND">#REF!</definedName>
    <definedName name="ANAHORMSIM">#REF!</definedName>
    <definedName name="ANAIMPERMEABILIZA">'ANALISIS UNITARIOS'!#REF!</definedName>
    <definedName name="ANAINSTAPARSANIT">#REF!</definedName>
    <definedName name="ANAINSTELECTACOM">#REF!</definedName>
    <definedName name="ANAINSTELECTSALIDAS">'ANALISIS UNITARIOS'!#REF!</definedName>
    <definedName name="ANAINSTSANITAPATUBMO">'ANALISIS UNITARIOS'!#REF!</definedName>
    <definedName name="ANAINSTSANITCISTERNAS">'ANALISIS UNITARIOS'!#REF!</definedName>
    <definedName name="ANAINSTSANITCISTSEPT">#REF!</definedName>
    <definedName name="ANAINSTSANITCOLOCAPAR">#REF!</definedName>
    <definedName name="ANALISIS">'ANALISIS UNITARIOS'!$A$5</definedName>
    <definedName name="ANALISISBASIC">#REF!</definedName>
    <definedName name="ANALISISENCOF">#REF!</definedName>
    <definedName name="ANALISISINTERACTIVOS">#REF!</definedName>
    <definedName name="ANAMALLASCICL">'ANALISIS UNITARIOS'!#REF!</definedName>
    <definedName name="ANAMORTEROS">#REF!</definedName>
    <definedName name="ANAMOVTIE">'ANALISIS UNITARIOS'!#REF!</definedName>
    <definedName name="ANAPINTURAS">'ANALISIS UNITARIOS'!#REF!</definedName>
    <definedName name="ANAPISOS">'ANALISIS UNITARIOS'!#REF!</definedName>
    <definedName name="ANAPORTAJEMAD">'ANALISIS UNITARIOS'!#REF!</definedName>
    <definedName name="ANAREPLANTEO">#REF!</definedName>
    <definedName name="ANAREVEST">'ANALISIS UNITARIOS'!#REF!</definedName>
    <definedName name="ANATECHOS">'ANALISIS UNITARIOS'!#REF!</definedName>
    <definedName name="ANATECHOSTERM">'ANALISIS UNITARIOS'!#REF!</definedName>
    <definedName name="ANAVENTANAS">'ANALISIS UNITARIOS'!#REF!</definedName>
    <definedName name="ANAVERJAS">#REF!</definedName>
    <definedName name="_xlnm.Print_Area" localSheetId="0">'ANALISIS UNITARIOS'!$A$1:$J$374</definedName>
    <definedName name="_xlnm.Print_Area" localSheetId="1">INSUMOS!$A$1:$G$363</definedName>
    <definedName name="_xlnm.Print_Area" localSheetId="2">'MANO DE  OBRA '!$A$1:$F$183</definedName>
    <definedName name="AREA1">#REF!</definedName>
    <definedName name="AREA12">#REF!</definedName>
    <definedName name="AREA34">#REF!</definedName>
    <definedName name="AREA38">#REF!</definedName>
    <definedName name="ARQSA">#REF!</definedName>
    <definedName name="ASCENSORES">INSUMOS!#REF!</definedName>
    <definedName name="BADENHACUN">#REF!</definedName>
    <definedName name="BAÑOS">INSUMOS!#REF!</definedName>
    <definedName name="BARRO">INSUMOS!#REF!</definedName>
    <definedName name="BLOCK12">'ANALISIS UNITARIOS'!#REF!</definedName>
    <definedName name="BLOCK438">'ANALISIS UNITARIOS'!#REF!</definedName>
    <definedName name="BLOCK5">'ANALISIS UNITARIOS'!#REF!</definedName>
    <definedName name="BLOCK6">'ANALISIS UNITARIOS'!#REF!</definedName>
    <definedName name="BLOCK620">'ANALISIS UNITARIOS'!#REF!</definedName>
    <definedName name="BLOCK640">'ANALISIS UNITARIOS'!$J$253</definedName>
    <definedName name="BLOCK660">'ANALISIS UNITARIOS'!#REF!</definedName>
    <definedName name="BLOCK6VIO1">'ANALISIS UNITARIOS'!#REF!</definedName>
    <definedName name="BLOCK6VIO2">'ANALISIS UNITARIOS'!#REF!</definedName>
    <definedName name="BLOCK8">'ANALISIS UNITARIOS'!#REF!</definedName>
    <definedName name="BLOCK820">'ANALISIS UNITARIOS'!#REF!</definedName>
    <definedName name="BLOCK838">'ANALISIS UNITARIOS'!#REF!</definedName>
    <definedName name="BLOCK840">'ANALISIS UNITARIOS'!#REF!</definedName>
    <definedName name="BLOCK840CLLENAS">'ANALISIS UNITARIOS'!#REF!</definedName>
    <definedName name="BLOCK8ESP">'ANALISIS UNITARIOS'!#REF!</definedName>
    <definedName name="BLOCK8VIO1">'ANALISIS UNITARIOS'!#REF!</definedName>
    <definedName name="BLOCK8VIO2">'ANALISIS UNITARIOS'!#REF!</definedName>
    <definedName name="BLOCKCALAD666">'ANALISIS UNITARIOS'!#REF!</definedName>
    <definedName name="BLOCKCALAD886">'ANALISIS UNITARIOS'!#REF!</definedName>
    <definedName name="BLOCKCALADORN152040">'ANALISIS UNITARIOS'!#REF!</definedName>
    <definedName name="BLOCRI">INSUMOS!#REF!</definedName>
    <definedName name="BLOQUES">INSUMOS!#REF!</definedName>
    <definedName name="BOMBAS">INSUMOS!#REF!</definedName>
    <definedName name="BORDILLO4">'ANALISIS UNITARIOS'!#REF!</definedName>
    <definedName name="BORDILLO6">'ANALISIS UNITARIOS'!#REF!</definedName>
    <definedName name="BORDILLO8">'ANALISIS UNITARIOS'!#REF!</definedName>
    <definedName name="BOTONTIMBRE">'ANALISIS UNITARIOS'!#REF!</definedName>
    <definedName name="BOVFOAM">INSUMOS!#REF!</definedName>
    <definedName name="CALGASELEC">INSUMOS!#REF!</definedName>
    <definedName name="CAMARACAL">'ANALISIS UNITARIOS'!#REF!</definedName>
    <definedName name="CAMARAROC">'ANALISIS UNITARIOS'!#REF!</definedName>
    <definedName name="CAMARATIE">'ANALISIS UNITARIOS'!#REF!</definedName>
    <definedName name="CANTO">'ANALISIS UNITARIOS'!#REF!</definedName>
    <definedName name="CARETEO">'ANALISIS UNITARIOS'!#REF!</definedName>
    <definedName name="CASETA200">#REF!</definedName>
    <definedName name="CASETA200M2">'ANALISIS UNITARIOS'!#REF!</definedName>
    <definedName name="CASETA500">#REF!</definedName>
    <definedName name="CASETAM2">#REF!</definedName>
    <definedName name="CEMENTOS">INSUMOS!$C$49</definedName>
    <definedName name="CERAMICAS">INSUMOS!#REF!</definedName>
    <definedName name="CERRAJERIA">INSUMOS!#REF!</definedName>
    <definedName name="CISTERNA4CAL">'ANALISIS UNITARIOS'!#REF!</definedName>
    <definedName name="CISTERNA4ROC">'ANALISIS UNITARIOS'!#REF!</definedName>
    <definedName name="CISTERNA8TIE">'ANALISIS UNITARIOS'!#REF!</definedName>
    <definedName name="CISTSDISCAL">#REF!</definedName>
    <definedName name="CISTSDISROCA">#REF!</definedName>
    <definedName name="CISTSDISTIERRA">#REF!</definedName>
    <definedName name="CIUPAISJAGS">#REF!</definedName>
    <definedName name="CIUPAISPROY">#REF!</definedName>
    <definedName name="CODIAJAGS">#REF!</definedName>
    <definedName name="COLABORA1">#REF!</definedName>
    <definedName name="COLCIRC124LIG">'ANALISIS UNITARIOS'!#REF!</definedName>
    <definedName name="COLCIRC124MANO">'ANALISIS UNITARIOS'!#REF!</definedName>
    <definedName name="COMBUSTIBLES">INSUMOS!$C$65</definedName>
    <definedName name="CONECTORES">INSUMOS!#REF!</definedName>
    <definedName name="CONECTORESMECANICOS">#REF!</definedName>
    <definedName name="CONTENTELFORDM">#REF!</definedName>
    <definedName name="CONTENTELFORDM3">'ANALISIS UNITARIOS'!#REF!</definedName>
    <definedName name="CONTRA1">#REF!</definedName>
    <definedName name="CONTRA2">#REF!</definedName>
    <definedName name="DATOSTECNICOS">#REF!</definedName>
    <definedName name="DESP24">'ANALISIS UNITARIOS'!#REF!</definedName>
    <definedName name="DESP34">'ANALISIS UNITARIOS'!#REF!</definedName>
    <definedName name="DESP44">'ANALISIS UNITARIOS'!#REF!</definedName>
    <definedName name="DESP46">'ANALISIS UNITARIOS'!#REF!</definedName>
    <definedName name="DESPACE1">#REF!</definedName>
    <definedName name="DESPACE2">#REF!</definedName>
    <definedName name="DESPACEMALLA">#REF!</definedName>
    <definedName name="DESPCLA">#REF!</definedName>
    <definedName name="DESPLU3">'ANALISIS UNITARIOS'!#REF!</definedName>
    <definedName name="DESPLU4">'ANALISIS UNITARIOS'!#REF!</definedName>
    <definedName name="DESPMAD1">#REF!</definedName>
    <definedName name="DESPMAD2">#REF!</definedName>
    <definedName name="DIRJAGS">#REF!</definedName>
    <definedName name="DIRPROY">#REF!</definedName>
    <definedName name="DIVISAS">INSUMOS!#REF!</definedName>
    <definedName name="DMDE114">#REF!</definedName>
    <definedName name="DMDE118">#REF!</definedName>
    <definedName name="DMDE138">#REF!</definedName>
    <definedName name="DMDE58">#REF!</definedName>
    <definedName name="DMDO114">#REF!</definedName>
    <definedName name="DMDO118">#REF!</definedName>
    <definedName name="DMDO138">#REF!</definedName>
    <definedName name="DMDO58">#REF!</definedName>
    <definedName name="DUCHAFRIAHG">'ANALISIS UNITARIOS'!#REF!</definedName>
    <definedName name="EBANISTERIA">INSUMOS!#REF!</definedName>
    <definedName name="ELECTRICIDAD">INSUMOS!#REF!</definedName>
    <definedName name="EMAILARQSA">#REF!</definedName>
    <definedName name="EMAILJAGS">#REF!</definedName>
    <definedName name="EMPCOL">'ANALISIS UNITARIOS'!#REF!</definedName>
    <definedName name="EMPEXTMA">'ANALISIS UNITARIOS'!#REF!</definedName>
    <definedName name="EMPINTMA">'ANALISIS UNITARIOS'!#REF!</definedName>
    <definedName name="EMPPULSCOL">'ANALISIS UNITARIOS'!#REF!</definedName>
    <definedName name="EMPRAS">'ANALISIS UNITARIOS'!#REF!</definedName>
    <definedName name="EMPRUS">'ANALISIS UNITARIOS'!#REF!</definedName>
    <definedName name="EMPTECHO">'ANALISIS UNITARIOS'!#REF!</definedName>
    <definedName name="ENCOANTEPECHO_M">#REF!</definedName>
    <definedName name="ENCOANTEPECHO_M2">#REF!</definedName>
    <definedName name="ENCOANTEPECHO_M3">#REF!</definedName>
    <definedName name="ENCODIN10X20_M">#REF!</definedName>
    <definedName name="ENCODIN10X20_M2">#REF!</definedName>
    <definedName name="ENCODIN10X20_M3">#REF!</definedName>
    <definedName name="ENCODIN15X20_M">#REF!</definedName>
    <definedName name="ENCODIN15X20_M2">#REF!</definedName>
    <definedName name="ENCODIN15X20_M3">#REF!</definedName>
    <definedName name="ENCODIN20X20_M">#REF!</definedName>
    <definedName name="ENCODIN20X20_M2">#REF!</definedName>
    <definedName name="ENCODIN20X20_M3">#REF!</definedName>
    <definedName name="ENCOL20X20_M">#REF!</definedName>
    <definedName name="ENCOL20X20_M2">#REF!</definedName>
    <definedName name="ENCOL20X20_M3">#REF!</definedName>
    <definedName name="ENCOL20X30_M">#REF!</definedName>
    <definedName name="ENCOL20X30_M2">#REF!</definedName>
    <definedName name="ENCOL20X30_M3">#REF!</definedName>
    <definedName name="ENCOL30X30_M">#REF!</definedName>
    <definedName name="ENCOL30X30_M2">#REF!</definedName>
    <definedName name="ENCOL30X30_M3">#REF!</definedName>
    <definedName name="ENCOL30X40_M">#REF!</definedName>
    <definedName name="ENCOL30X40_M2">#REF!</definedName>
    <definedName name="ENCOL30X40_M3">#REF!</definedName>
    <definedName name="ENCOL40X40_M">#REF!</definedName>
    <definedName name="ENCOL40X40_M2">#REF!</definedName>
    <definedName name="ENCOL40X40_M3">#REF!</definedName>
    <definedName name="ENCOL50X50_M">#REF!</definedName>
    <definedName name="ENCOL50X50_M2">#REF!</definedName>
    <definedName name="ENCOL50X50_M3">#REF!</definedName>
    <definedName name="ENCOL60X60_M">#REF!</definedName>
    <definedName name="ENCOL60X60_M2">#REF!</definedName>
    <definedName name="ENCOL60X60_M3">#REF!</definedName>
    <definedName name="ENCOLA10X20_M">#REF!</definedName>
    <definedName name="ENCOLA10X20_M2">#REF!</definedName>
    <definedName name="ENCOLA10X20_M3">#REF!</definedName>
    <definedName name="ENCOLA125X20_M">#REF!</definedName>
    <definedName name="ENCOLA125X20_M2">#REF!</definedName>
    <definedName name="ENCOLA125X20_M3">#REF!</definedName>
    <definedName name="ENCOLA15X20_M">#REF!</definedName>
    <definedName name="ENCOLA15X20_M2">#REF!</definedName>
    <definedName name="ENCOLA15X20_M3">#REF!</definedName>
    <definedName name="ENCOLA20X20_M">#REF!</definedName>
    <definedName name="ENCOLA20X20_M2">#REF!</definedName>
    <definedName name="ENCOLA20X20_M3">#REF!</definedName>
    <definedName name="ENCOLA25X20_M">#REF!</definedName>
    <definedName name="ENCOLA25X20_M2">#REF!</definedName>
    <definedName name="ENCOLA25X20_M3">#REF!</definedName>
    <definedName name="ENCOLA30X20_M">#REF!</definedName>
    <definedName name="ENCOLA30X20_M2">#REF!</definedName>
    <definedName name="ENCOLA30X20_M3">#REF!</definedName>
    <definedName name="ENCOLCIRC_M">#REF!</definedName>
    <definedName name="ENCOLCIRC_M2">#REF!</definedName>
    <definedName name="ENCOLCIRC_M3">#REF!</definedName>
    <definedName name="ENCOLOSASM_H10_M2">#REF!</definedName>
    <definedName name="ENCOLOSASM_H10_M3">#REF!</definedName>
    <definedName name="ENCOLOSASM_H12_M2">#REF!</definedName>
    <definedName name="ENCOLOSASM_H12_M3">#REF!</definedName>
    <definedName name="ENCOMURO15_M2">#REF!</definedName>
    <definedName name="ENCOMURO15_M3">#REF!</definedName>
    <definedName name="ENCOMURO20_M2">#REF!</definedName>
    <definedName name="ENCOMURO20_M3">#REF!</definedName>
    <definedName name="ENCORAMPA_H12_M2">#REF!</definedName>
    <definedName name="ENCORAMPA_H12_M3">#REF!</definedName>
    <definedName name="ENCOV20X40_M">#REF!</definedName>
    <definedName name="ENCOV20X40_M2">#REF!</definedName>
    <definedName name="ENCOV20X40_M3">#REF!</definedName>
    <definedName name="ENCOV25X50_M">#REF!</definedName>
    <definedName name="ENCOV25X50_M2">#REF!</definedName>
    <definedName name="ENCOV25X50_M3">#REF!</definedName>
    <definedName name="ENCOV30X60_M">#REF!</definedName>
    <definedName name="ENCOV30X60_M2">#REF!</definedName>
    <definedName name="ENCOV30X60_M3">#REF!</definedName>
    <definedName name="ENCOV40X80_M">#REF!</definedName>
    <definedName name="ENCOV40X80_M2">#REF!</definedName>
    <definedName name="ENCOV40X80_M3">#REF!</definedName>
    <definedName name="ENCOVAMA15X20_M">#REF!</definedName>
    <definedName name="ENCOVAMA15X20_M2">#REF!</definedName>
    <definedName name="ENCOVAMA15X20_M3">#REF!</definedName>
    <definedName name="ENCOVAMA20X20_M">#REF!</definedName>
    <definedName name="ENCOVAMA20X20_M2">#REF!</definedName>
    <definedName name="ENCOVAMA20X20_M3">#REF!</definedName>
    <definedName name="ENCOVUELO40X10_M">#REF!</definedName>
    <definedName name="ENCOVUELO40X10_M2">#REF!</definedName>
    <definedName name="ENCOVUELO40X10_M3">#REF!</definedName>
    <definedName name="ENCOVUELO40X12_M">#REF!</definedName>
    <definedName name="ENCOVUELO40X12_M2">#REF!</definedName>
    <definedName name="ENCOVUELO40X12_M3">#REF!</definedName>
    <definedName name="EQUIPOS">#REF!</definedName>
    <definedName name="ESCALONES">INSUMOS!#REF!</definedName>
    <definedName name="ESCBRETONMPR">'ANALISIS UNITARIOS'!#REF!</definedName>
    <definedName name="ESCGRA2B">'ANALISIS UNITARIOS'!#REF!</definedName>
    <definedName name="ESCGRA3B">'ANALISIS UNITARIOS'!#REF!</definedName>
    <definedName name="ESTMET">INSUMOS!#REF!</definedName>
    <definedName name="ESTRIA">'ANALISIS UNITARIOS'!#REF!</definedName>
    <definedName name="FECHACREACION">#REF!</definedName>
    <definedName name="FINOTECHOBER">'ANALISIS UNITARIOS'!#REF!</definedName>
    <definedName name="FINOTECHOINCL">'ANALISIS UNITARIOS'!#REF!</definedName>
    <definedName name="FINOTECHOPLA">'ANALISIS UNITARIOS'!#REF!</definedName>
    <definedName name="FRAGUA">'ANALISIS UNITARIOS'!#REF!</definedName>
    <definedName name="FREG1HG">'ANALISIS UNITARIOS'!#REF!</definedName>
    <definedName name="FREG2HG">'ANALISIS UNITARIOS'!#REF!</definedName>
    <definedName name="GANAR135114">#REF!</definedName>
    <definedName name="GANAR135118">#REF!</definedName>
    <definedName name="GANAR135138">#REF!</definedName>
    <definedName name="GANAR13558">#REF!</definedName>
    <definedName name="GANAR180114">#REF!</definedName>
    <definedName name="GANAR180118">#REF!</definedName>
    <definedName name="GANAR180138">#REF!</definedName>
    <definedName name="GANAR18058">#REF!</definedName>
    <definedName name="GANAR90114">#REF!</definedName>
    <definedName name="GANAR90118">#REF!</definedName>
    <definedName name="GANAR90138">#REF!</definedName>
    <definedName name="GANAR9058">#REF!</definedName>
    <definedName name="GANCHOSYDIAMDOBLEZ">#REF!</definedName>
    <definedName name="GOTEROCOL">'ANALISIS UNITARIOS'!#REF!</definedName>
    <definedName name="GOTERORAN">'ANALISIS UNITARIOS'!#REF!</definedName>
    <definedName name="HAANT4015124238">'ANALISIS UNITARIOS'!#REF!</definedName>
    <definedName name="HAANT4015180238">'ANALISIS UNITARIOS'!#REF!</definedName>
    <definedName name="HAANT4015210238">'ANALISIS UNITARIOS'!#REF!</definedName>
    <definedName name="HAANT4015240238">'ANALISIS UNITARIOS'!#REF!</definedName>
    <definedName name="HACOL20201246041238A20LIG">'ANALISIS UNITARIOS'!#REF!</definedName>
    <definedName name="HACOL20201246041238A20MANO">'ANALISIS UNITARIOS'!#REF!</definedName>
    <definedName name="HACOL20201246043838A20LIG">'ANALISIS UNITARIOS'!#REF!</definedName>
    <definedName name="HACOL20201246043838A20MANO">'ANALISIS UNITARIOS'!#REF!</definedName>
    <definedName name="HACOL20201806041238A20">#REF!</definedName>
    <definedName name="HACOL20301246041238A20LIG">'ANALISIS UNITARIOS'!#REF!</definedName>
    <definedName name="HACOL20301246041238A20MANO">'ANALISIS UNITARIOS'!#REF!</definedName>
    <definedName name="HACOL30301246081238A20LIG">'ANALISIS UNITARIOS'!#REF!</definedName>
    <definedName name="HACOL30301246081238A20MANO">'ANALISIS UNITARIOS'!#REF!</definedName>
    <definedName name="HACOL30301806081238A30">#REF!</definedName>
    <definedName name="HACOL30301806081238A30PORT">#REF!</definedName>
    <definedName name="HACOL30302106043438A30">'ANALISIS UNITARIOS'!#REF!</definedName>
    <definedName name="HACOL30302106043438A30PORT">'ANALISIS UNITARIOS'!#REF!</definedName>
    <definedName name="HACOL30302406043438A30">#REF!</definedName>
    <definedName name="HACOL30302406043438A30PORT">#REF!</definedName>
    <definedName name="HACOL30401246043438A30LIG">'ANALISIS UNITARIOS'!#REF!</definedName>
    <definedName name="HACOL30401246043438A30MANO">'ANALISIS UNITARIOS'!#REF!</definedName>
    <definedName name="HACOL30401806043438A30">#REF!</definedName>
    <definedName name="HACOL30401806043438A30PORT">#REF!</definedName>
    <definedName name="HACOL30402106043438A30">'ANALISIS UNITARIOS'!#REF!</definedName>
    <definedName name="HACOL30402106043438A30PORT">'ANALISIS UNITARIOS'!#REF!</definedName>
    <definedName name="HACOL30402406043438A30">#REF!</definedName>
    <definedName name="HACOL30402406043438A30PORT">#REF!</definedName>
    <definedName name="HACOL40401246041243438A20LIG">'ANALISIS UNITARIOS'!#REF!</definedName>
    <definedName name="HACOL40401246041243438A20MANO">'ANALISIS UNITARIOS'!#REF!</definedName>
    <definedName name="HACOL40401806041243438A20">#REF!</definedName>
    <definedName name="HACOL40401806041243438A20PORT">#REF!</definedName>
    <definedName name="HACOL40402106041243438A20">'ANALISIS UNITARIOS'!#REF!</definedName>
    <definedName name="HACOL40402106041243438A20PORT">'ANALISIS UNITARIOS'!#REF!</definedName>
    <definedName name="HACOL40402406041243438A30">#REF!</definedName>
    <definedName name="HACOL40402406041243438A30PORT">#REF!</definedName>
    <definedName name="HACOL5050124604344138A20LIG">'ANALISIS UNITARIOS'!#REF!</definedName>
    <definedName name="HACOL5050124604344138A20MANO">'ANALISIS UNITARIOS'!#REF!</definedName>
    <definedName name="HACOL5050180604344138A20">#REF!</definedName>
    <definedName name="HACOL5050180604344138A20PORT">#REF!</definedName>
    <definedName name="HACOL5050210604344138A20">'ANALISIS UNITARIOS'!#REF!</definedName>
    <definedName name="HACOL5050210604344138A20PORT">'ANALISIS UNITARIOS'!#REF!</definedName>
    <definedName name="HACOL5050240604344138A20">#REF!</definedName>
    <definedName name="HACOL5050240604344138A20PORT">#REF!</definedName>
    <definedName name="HACOL60601246012138A20LIG">'ANALISIS UNITARIOS'!#REF!</definedName>
    <definedName name="HACOL60601246012138A20MANO">'ANALISIS UNITARIOS'!#REF!</definedName>
    <definedName name="HACOL60601806012138A30">#REF!</definedName>
    <definedName name="HACOL60601806012138A30PORT">#REF!</definedName>
    <definedName name="HACOL60602106012138A30">'ANALISIS UNITARIOS'!#REF!</definedName>
    <definedName name="HACOL60602106012138A30PORT">'ANALISIS UNITARIOS'!#REF!</definedName>
    <definedName name="HACOL60602406012138A20">#REF!</definedName>
    <definedName name="HACOL60602406012138A20PORT">#REF!</definedName>
    <definedName name="HACOLA1020124604383820">'ANALISIS UNITARIOS'!#REF!</definedName>
    <definedName name="HACOLA1020124604383820L">'ANALISIS UNITARIOS'!#REF!</definedName>
    <definedName name="HACOLA12520124604383820">'ANALISIS UNITARIOS'!#REF!</definedName>
    <definedName name="HACOLA12520124604383820L">'ANALISIS UNITARIOS'!#REF!</definedName>
    <definedName name="HACOLA1520124604383820">'ANALISIS UNITARIOS'!#REF!</definedName>
    <definedName name="HACOLA1520124604383820L">'ANALISIS UNITARIOS'!#REF!</definedName>
    <definedName name="HACOLA2020124604383820">'ANALISIS UNITARIOS'!#REF!</definedName>
    <definedName name="HACOLA2020124604383820L">'ANALISIS UNITARIOS'!#REF!</definedName>
    <definedName name="HACOLA2520124604123820">'ANALISIS UNITARIOS'!#REF!</definedName>
    <definedName name="HACOLA2520124604123820L">'ANALISIS UNITARIOS'!#REF!</definedName>
    <definedName name="HACOLA3020124604122383820">'ANALISIS UNITARIOS'!#REF!</definedName>
    <definedName name="HACOLA3020124604122383820L">'ANALISIS UNITARIOS'!#REF!</definedName>
    <definedName name="HADIN10201246023821214A20LIG">'ANALISIS UNITARIOS'!#REF!</definedName>
    <definedName name="HADIN10201246023821214A20MANO">'ANALISIS UNITARIOS'!#REF!</definedName>
    <definedName name="HADIN10201806023821214A20">'ANALISIS UNITARIOS'!#REF!</definedName>
    <definedName name="HADIN15201246023831214A20LIG">'ANALISIS UNITARIOS'!#REF!</definedName>
    <definedName name="HADIN15201246023831214A20MANO">'ANALISIS UNITARIOS'!#REF!</definedName>
    <definedName name="HADIN15201806023831214A20">'ANALISIS UNITARIOS'!#REF!</definedName>
    <definedName name="HADIN20201246023831238A20LIG">'ANALISIS UNITARIOS'!#REF!</definedName>
    <definedName name="HADIN20201246023831238A20MANO">'ANALISIS UNITARIOS'!#REF!</definedName>
    <definedName name="HADIN20201806023831238A20">'ANALISIS UNITARIOS'!#REF!</definedName>
    <definedName name="HALOSM10124603820A25LW">'ANALISIS UNITARIOS'!#REF!</definedName>
    <definedName name="HALOSM101246038M20A25LW">'ANALISIS UNITARIOS'!#REF!</definedName>
    <definedName name="HALOSM10180603820A25">'ANALISIS UNITARIOS'!#REF!</definedName>
    <definedName name="HALOSM101806038M20A25">'ANALISIS UNITARIOS'!#REF!</definedName>
    <definedName name="HALOSM12124603820A25LW">'ANALISIS UNITARIOS'!#REF!</definedName>
    <definedName name="HALOSM121246038M20A25LW">'ANALISIS UNITARIOS'!#REF!</definedName>
    <definedName name="HALOSM12180603820A25">'ANALISIS UNITARIOS'!#REF!</definedName>
    <definedName name="HALOSM121806038M20A25">'ANALISIS UNITARIOS'!#REF!</definedName>
    <definedName name="HAMUR151806038X20A202">#REF!</definedName>
    <definedName name="HAMUR151806038X25A202">#REF!</definedName>
    <definedName name="HAMUR152106038X20A202">'ANALISIS UNITARIOS'!#REF!</definedName>
    <definedName name="HAMUR152106038X25A202">'ANALISIS UNITARIOS'!#REF!</definedName>
    <definedName name="HAMUR152406038X20A202">'ANALISIS UNITARIOS'!#REF!</definedName>
    <definedName name="HAMUR152406038X25A202">'ANALISIS UNITARIOS'!#REF!</definedName>
    <definedName name="HAMUR201806038X20A202">#REF!</definedName>
    <definedName name="HAMUR201806038X25A202">#REF!</definedName>
    <definedName name="HAMUR202106012X20A102">'ANALISIS UNITARIOS'!#REF!</definedName>
    <definedName name="HAMUR202106012X20A202">'ANALISIS UNITARIOS'!#REF!</definedName>
    <definedName name="HAMUR202106012X25A102">'ANALISIS UNITARIOS'!#REF!</definedName>
    <definedName name="HAMUR202106012X25A202">'ANALISIS UNITARIOS'!#REF!</definedName>
    <definedName name="HAMUR202106038X20A202">'ANALISIS UNITARIOS'!#REF!</definedName>
    <definedName name="HAMUR202106038X25A202">'ANALISIS UNITARIOS'!#REF!</definedName>
    <definedName name="HAMUR202406012X20A102">'ANALISIS UNITARIOS'!#REF!</definedName>
    <definedName name="HAMUR202406012X20A202">'ANALISIS UNITARIOS'!#REF!</definedName>
    <definedName name="HAMUR202406012X25A102">'ANALISIS UNITARIOS'!#REF!</definedName>
    <definedName name="HAMUR202406012X25A202">'ANALISIS UNITARIOS'!#REF!</definedName>
    <definedName name="HAPISO38A20AD124ESP10">'ANALISIS UNITARIOS'!#REF!</definedName>
    <definedName name="HAPISO38A20AD124ESP12">'ANALISIS UNITARIOS'!#REF!</definedName>
    <definedName name="HAPISO38A20AD124ESP15">'ANALISIS UNITARIOS'!#REF!</definedName>
    <definedName name="HAPISO38A20AD124ESP20">'ANALISIS UNITARIOS'!#REF!</definedName>
    <definedName name="HAPISO38A20AD140ESP10">#REF!</definedName>
    <definedName name="HAPISO38A20AD140ESP12">#REF!</definedName>
    <definedName name="HAPISO38A20AD140ESP15">#REF!</definedName>
    <definedName name="HAPISO38A20AD140ESP20">#REF!</definedName>
    <definedName name="HAPISO38A20AD180ESP10">#REF!</definedName>
    <definedName name="HAPISO38A20AD180ESP12">#REF!</definedName>
    <definedName name="HAPISO38A20AD180ESP15">#REF!</definedName>
    <definedName name="HAPISO38A20AD180ESP20">#REF!</definedName>
    <definedName name="HAPISO38A20AD210ESP10">'ANALISIS UNITARIOS'!#REF!</definedName>
    <definedName name="HAPISO38A20AD210ESP12">'ANALISIS UNITARIOS'!#REF!</definedName>
    <definedName name="HAPISO38A20AD210ESP15">'ANALISIS UNITARIOS'!#REF!</definedName>
    <definedName name="HAPISO38A20AD210ESP20">'ANALISIS UNITARIOS'!#REF!</definedName>
    <definedName name="HARAM121246012A2038A20LW">'ANALISIS UNITARIOS'!#REF!</definedName>
    <definedName name="HARAM121246012A2038A20MANO">'ANALISIS UNITARIOS'!#REF!</definedName>
    <definedName name="HARAM121246012X25A2038A20LW">'ANALISIS UNITARIOS'!#REF!</definedName>
    <definedName name="HARAM121246012X25A2038A20MANO">'ANALISIS UNITARIOS'!#REF!</definedName>
    <definedName name="HARAM121806012A2038A20">'ANALISIS UNITARIOS'!#REF!</definedName>
    <definedName name="HARAM121806012X25A2038A20">'ANALISIS UNITARIOS'!#REF!</definedName>
    <definedName name="HARAM122106012A2038A20">'ANALISIS UNITARIOS'!#REF!</definedName>
    <definedName name="HARAM122106012X25A2038A20">'ANALISIS UNITARIOS'!#REF!</definedName>
    <definedName name="HARAM122406012A2038A20">'ANALISIS UNITARIOS'!#REF!</definedName>
    <definedName name="HARAM122406012X25A2038A20">'ANALISIS UNITARIOS'!#REF!</definedName>
    <definedName name="HAVA15201246043838A20LIG">'ANALISIS UNITARIOS'!#REF!</definedName>
    <definedName name="HAVA15201246043838A20MANO">'ANALISIS UNITARIOS'!#REF!</definedName>
    <definedName name="HAVA20201246043838A20LIG">'ANALISIS UNITARIOS'!#REF!</definedName>
    <definedName name="HAVA20201246043838A20MANO">'ANALISIS UNITARIOS'!#REF!</definedName>
    <definedName name="HAVIGA20401246033423838A20LIGWIN">'ANALISIS UNITARIOS'!#REF!</definedName>
    <definedName name="HAVIGA20401806033423838A20">#REF!</definedName>
    <definedName name="HAVIGA20401806033423838A20POR">#REF!</definedName>
    <definedName name="HAVIGA20402106033423838A20">'ANALISIS UNITARIOS'!#REF!</definedName>
    <definedName name="HAVIGA20402106033423838A20POR">'ANALISIS UNITARIOS'!#REF!</definedName>
    <definedName name="HAVIGA20402406033423838A20">#REF!</definedName>
    <definedName name="HAVIGA20402406033423838A20POR">#REF!</definedName>
    <definedName name="HAVIGA25501246043423838A25LIGWIN">'ANALISIS UNITARIOS'!#REF!</definedName>
    <definedName name="HAVIGA25501806043423838A25">#REF!</definedName>
    <definedName name="HAVIGA25501806043423838A25POR">#REF!</definedName>
    <definedName name="HAVIGA25502106043423838A25">'ANALISIS UNITARIOS'!#REF!</definedName>
    <definedName name="HAVIGA25502106043423838A25POR">'ANALISIS UNITARIOS'!#REF!</definedName>
    <definedName name="HAVIGA2550240604123838A25">#REF!</definedName>
    <definedName name="HAVIGA2550240604123838A25POR">#REF!</definedName>
    <definedName name="HAVIGA25502406043423838A25">#REF!</definedName>
    <definedName name="HAVIGA25502406043423838A25POR">#REF!</definedName>
    <definedName name="HAVIGA3060124604123838A25LIGWIN">'ANALISIS UNITARIOS'!#REF!</definedName>
    <definedName name="HAVIGA3060180604123838A25">#REF!</definedName>
    <definedName name="HAVIGA3060180604123838A25POR">#REF!</definedName>
    <definedName name="HAVIGA30601806043423838A25">#REF!</definedName>
    <definedName name="HAVIGA30601806043423838A25POR">#REF!</definedName>
    <definedName name="HAVIGA3060210604123838A25">'ANALISIS UNITARIOS'!#REF!</definedName>
    <definedName name="HAVIGA3060210604123838A25POR">'ANALISIS UNITARIOS'!#REF!</definedName>
    <definedName name="HAVIGA30602106043423838A25">'ANALISIS UNITARIOS'!#REF!</definedName>
    <definedName name="HAVIGA30602106043423838A25POR">'ANALISIS UNITARIOS'!#REF!</definedName>
    <definedName name="HAVIGA3060240604123838A25">#REF!</definedName>
    <definedName name="HAVIGA3060240604123838A25POR">#REF!</definedName>
    <definedName name="HAVIGA30602406043423838A25">#REF!</definedName>
    <definedName name="HAVIGA30602406043423838A25POR">#REF!</definedName>
    <definedName name="HAVIGA4080124605121238A25LIGWIN">'ANALISIS UNITARIOS'!#REF!</definedName>
    <definedName name="HAVIGA4080180605121238A25">#REF!</definedName>
    <definedName name="HAVIGA4080180605121238A25POR">#REF!</definedName>
    <definedName name="HAVIGA4080210605121238A25">'ANALISIS UNITARIOS'!#REF!</definedName>
    <definedName name="HAVIGA4080210605121238A25POR">'ANALISIS UNITARIOS'!#REF!</definedName>
    <definedName name="HAVIGA4080240605121238A25">#REF!</definedName>
    <definedName name="HAVIGA4080240605121238A25POR">#REF!</definedName>
    <definedName name="HAVUE40101246023838A20LIGWIN">'ANALISIS UNITARIOS'!#REF!</definedName>
    <definedName name="HAVUE40101806023838A20">'ANALISIS UNITARIOS'!#REF!</definedName>
    <definedName name="HAVUE40121246023838A20LIGWIN">'ANALISIS UNITARIOS'!#REF!</definedName>
    <definedName name="HAVUE40121806023838A20">'ANALISIS UNITARIOS'!#REF!</definedName>
    <definedName name="HAZCH3013560812C634ADLIG">'ANALISIS UNITARIOS'!#REF!</definedName>
    <definedName name="HAZCH3014060812C634AD">'ANALISIS UNITARIOS'!#REF!</definedName>
    <definedName name="HAZCH3018060812C634AD">'ANALISIS UNITARIOS'!#REF!</definedName>
    <definedName name="HAZCH3021060812C634AD">'ANALISIS UNITARIOS'!#REF!</definedName>
    <definedName name="HAZCH3024060812C634AD">'ANALISIS UNITARIOS'!#REF!</definedName>
    <definedName name="HAZCH351806012A15ADC18342CAM">'ANALISIS UNITARIOS'!#REF!</definedName>
    <definedName name="HAZCH352106012A15ADC18342CAM">'ANALISIS UNITARIOS'!#REF!</definedName>
    <definedName name="HAZCH352406012A15ADC18342CAM">'ANALISIS UNITARIOS'!#REF!</definedName>
    <definedName name="HAZCH6014060812C634AD">'ANALISIS UNITARIOS'!#REF!</definedName>
    <definedName name="HAZCH6018060812C634AD">'ANALISIS UNITARIOS'!#REF!</definedName>
    <definedName name="HAZCH6021060812C634AD">'ANALISIS UNITARIOS'!#REF!</definedName>
    <definedName name="HAZCH6024060812C634AD">'ANALISIS UNITARIOS'!#REF!</definedName>
    <definedName name="HAZM20151246023838A30LIG">'ANALISIS UNITARIOS'!#REF!</definedName>
    <definedName name="HAZM30151246023838A30LIG">'ANALISIS UNITARIOS'!#REF!</definedName>
    <definedName name="HAZM30201246023838A25LIG">'ANALISIS UNITARIOS'!#REF!</definedName>
    <definedName name="HAZM30201356023838A25LIG">'ANALISIS UNITARIOS'!#REF!</definedName>
    <definedName name="HAZM30201406023838A25">#REF!</definedName>
    <definedName name="HAZM30201806023838A25">#REF!</definedName>
    <definedName name="HAZM40151246023838A30LIG">'ANALISIS UNITARIOS'!#REF!</definedName>
    <definedName name="HAZM45201246033838A25LIG">'ANALISIS UNITARIOS'!#REF!</definedName>
    <definedName name="HAZM45201356033838A25LIG">'ANALISIS UNITARIOS'!#REF!</definedName>
    <definedName name="HAZM45201406033838A25">#REF!</definedName>
    <definedName name="HAZM45201806033838A25">#REF!</definedName>
    <definedName name="HAZM45251246033838A25LIG">'ANALISIS UNITARIOS'!#REF!</definedName>
    <definedName name="HAZM45251356033838A25LIG">'ANALISIS UNITARIOS'!#REF!</definedName>
    <definedName name="HAZM45251406033838A25">#REF!</definedName>
    <definedName name="HAZM45251806033838A25">#REF!</definedName>
    <definedName name="HAZM45252106033838A25">'ANALISIS UNITARIOS'!#REF!</definedName>
    <definedName name="HAZM45252406033838A25">'ANALISIS UNITARIOS'!#REF!</definedName>
    <definedName name="HAZM60251246033838A25LIG">'ANALISIS UNITARIOS'!#REF!</definedName>
    <definedName name="HAZM60251356033838A25LIG">'ANALISIS UNITARIOS'!#REF!</definedName>
    <definedName name="HAZM60251406033838A25">#REF!</definedName>
    <definedName name="HAZM60251806033838A25">#REF!</definedName>
    <definedName name="HAZM60252106033838A25">'ANALISIS UNITARIOS'!#REF!</definedName>
    <definedName name="HAZM60252406033838A25">'ANALISIS UNITARIOS'!#REF!</definedName>
    <definedName name="HCOMPACTADOR">'ANALISIS UNITARIOS'!#REF!</definedName>
    <definedName name="HERALB">#REF!</definedName>
    <definedName name="HERCARP">#REF!</definedName>
    <definedName name="HERELE">#REF!</definedName>
    <definedName name="HERMED">#REF!</definedName>
    <definedName name="HERPIN">#REF!</definedName>
    <definedName name="HERPLO">#REF!</definedName>
    <definedName name="HERRERIA">INSUMOS!$C$82</definedName>
    <definedName name="HERSEG">#REF!</definedName>
    <definedName name="HERSUB">#REF!</definedName>
    <definedName name="HERTRA">#REF!</definedName>
    <definedName name="HERVAR">#REF!</definedName>
    <definedName name="HLIGADORA">#REF!</definedName>
    <definedName name="HORM124">#REF!</definedName>
    <definedName name="HORM124LIGADORA">#REF!</definedName>
    <definedName name="HORM124LIGAWINCHE">#REF!</definedName>
    <definedName name="HORM135">#REF!</definedName>
    <definedName name="HORM135LIGADORA">#REF!</definedName>
    <definedName name="HORM135LIGAWINCHE">#REF!</definedName>
    <definedName name="HORM140">#REF!</definedName>
    <definedName name="HORM150">#REF!</definedName>
    <definedName name="HORM160">#REF!</definedName>
    <definedName name="HORM180">#REF!</definedName>
    <definedName name="HORM210">#REF!</definedName>
    <definedName name="HORM240">#REF!</definedName>
    <definedName name="HORM245">#REF!</definedName>
    <definedName name="HORM250">#REF!</definedName>
    <definedName name="HORM260">#REF!</definedName>
    <definedName name="HORM280">#REF!</definedName>
    <definedName name="HORM300">#REF!</definedName>
    <definedName name="HORM315">#REF!</definedName>
    <definedName name="HORM350">#REF!</definedName>
    <definedName name="HORM400">#REF!</definedName>
    <definedName name="HORM450">#REF!</definedName>
    <definedName name="HORM500">#REF!</definedName>
    <definedName name="HORMINDUS">INSUMOS!$C$167</definedName>
    <definedName name="HORSIM">#REF!</definedName>
    <definedName name="HWINCHE">#REF!</definedName>
    <definedName name="IMPERMEABILIZANTES">INSUMOS!#REF!</definedName>
    <definedName name="INOALARBCO">'ANALISIS UNITARIOS'!#REF!</definedName>
    <definedName name="INOALARCOL">'ANALISIS UNITARIOS'!#REF!</definedName>
    <definedName name="INOBCOTAPASER">'ANALISIS UNITARIOS'!#REF!</definedName>
    <definedName name="INOCOLTAPASER">'ANALISIS UNITARIOS'!#REF!</definedName>
    <definedName name="INSUMOS">INSUMOS!$B$6</definedName>
    <definedName name="INTERRUPTOR3VIAS">'ANALISIS UNITARIOS'!#REF!</definedName>
    <definedName name="INTERRUPTOR4VIAS">'ANALISIS UNITARIOS'!#REF!</definedName>
    <definedName name="INTERRUPTORDOBLE">'ANALISIS UNITARIOS'!#REF!</definedName>
    <definedName name="INTERRUPTORPILOTO">'ANALISIS UNITARIOS'!#REF!</definedName>
    <definedName name="INTERRUPTORSENCILLO">'ANALISIS UNITARIOS'!#REF!</definedName>
    <definedName name="INTERRUPTORTRIPLE">'ANALISIS UNITARIOS'!#REF!</definedName>
    <definedName name="JAGS">#REF!</definedName>
    <definedName name="LABORATORIO">INSUMOS!#REF!</definedName>
    <definedName name="LAMPARAS">INSUMOS!#REF!</definedName>
    <definedName name="LAVADEROS">INSUMOS!#REF!</definedName>
    <definedName name="LAVGRA1BCO">'ANALISIS UNITARIOS'!#REF!</definedName>
    <definedName name="LAVGRA2BCO">'ANALISIS UNITARIOS'!#REF!</definedName>
    <definedName name="LAVM1917BCO">'ANALISIS UNITARIOS'!#REF!</definedName>
    <definedName name="LAVM1917COL">'ANALISIS UNITARIOS'!#REF!</definedName>
    <definedName name="LAVMOVABCO">'ANALISIS UNITARIOS'!#REF!</definedName>
    <definedName name="LAVMOVACOL">'ANALISIS UNITARIOS'!#REF!</definedName>
    <definedName name="LAVMSERBCO">'ANALISIS UNITARIOS'!#REF!</definedName>
    <definedName name="LECHADABCO">'ANALISIS UNITARIOS'!#REF!</definedName>
    <definedName name="LECHADAGRIS">'ANALISIS UNITARIOS'!#REF!</definedName>
    <definedName name="LIGALIGA">#REF!</definedName>
    <definedName name="LIGAWINCHE">#REF!</definedName>
    <definedName name="LLAVES">INSUMOS!#REF!</definedName>
    <definedName name="LUZCENITAL">'ANALISIS UNITARIOS'!#REF!</definedName>
    <definedName name="MADERAS">INSUMOS!#REF!</definedName>
    <definedName name="MALLACICL6HG">'ANALISIS UNITARIOS'!#REF!</definedName>
    <definedName name="MALLAS">INSUMOS!#REF!</definedName>
    <definedName name="MATINST">INSUMOS!#REF!</definedName>
    <definedName name="MEZCALAREPMOR">#REF!</definedName>
    <definedName name="MEZEMP">#REF!</definedName>
    <definedName name="MO_AAH2HP">'MANO DE  OBRA '!#REF!</definedName>
    <definedName name="MO_ACCATO">'MANO DE  OBRA '!#REF!</definedName>
    <definedName name="MO_ACCEMP">'MANO DE  OBRA '!#REF!</definedName>
    <definedName name="MO_ACERA">'MANO DE  OBRA '!$C$12</definedName>
    <definedName name="MO_ACERO">'MANO DE  OBRA '!$C$101</definedName>
    <definedName name="MO_ACERO60">'MANO DE  OBRA '!$C$94</definedName>
    <definedName name="MO_ACEROCOLCIR">'MANO DE  OBRA '!$C$96</definedName>
    <definedName name="MO_ACEROCOLML">'MANO DE  OBRA '!$C$95</definedName>
    <definedName name="MO_ACEROLOSALIMA">'MANO DE  OBRA '!$C$99</definedName>
    <definedName name="MO_ACEROMALLA">'MANO DE  OBRA '!$C$100</definedName>
    <definedName name="MO_ACEROML">'MANO DE  OBRA '!$C$97</definedName>
    <definedName name="MO_ACEROPI">'MANO DE  OBRA '!$C$93</definedName>
    <definedName name="MO_ACEROPORTICO">'MANO DE  OBRA '!$C$104</definedName>
    <definedName name="MO_ACERORAMPA">'MANO DE  OBRA '!$C$102</definedName>
    <definedName name="MO_ACEROSUBIR2">'MANO DE  OBRA '!#REF!</definedName>
    <definedName name="MO_ACEROSUBIR3">'MANO DE  OBRA '!#REF!</definedName>
    <definedName name="MO_ACEROSUBIR4">'MANO DE  OBRA '!#REF!</definedName>
    <definedName name="MO_ACEROSUBIR5">'MANO DE  OBRA '!#REF!</definedName>
    <definedName name="MO_ACEROSUBIR6">'MANO DE  OBRA '!#REF!</definedName>
    <definedName name="MO_ACEROSUBIRADIC">'MANO DE  OBRA '!$C$106</definedName>
    <definedName name="MO_ACEROVIGAML">'MANO DE  OBRA '!$C$103</definedName>
    <definedName name="MO_ACEROZAP">'MANO DE  OBRA '!$C$105</definedName>
    <definedName name="MO_ACOM12HG">'MANO DE  OBRA '!#REF!</definedName>
    <definedName name="MO_ACOM12PVC">'MANO DE  OBRA '!#REF!</definedName>
    <definedName name="MO_ACOM8HG">'MANO DE  OBRA '!#REF!</definedName>
    <definedName name="MO_ACUÑEMARCO">'MANO DE  OBRA '!#REF!</definedName>
    <definedName name="MO_ADOQUIN">'MANO DE  OBRA '!#REF!</definedName>
    <definedName name="MO_ALBPPISO">'MANO DE  OBRA '!#REF!</definedName>
    <definedName name="MO_AMARREVARILLA20">'MANO DE  OBRA '!#REF!</definedName>
    <definedName name="MO_AMARREVARILLA40">'MANO DE  OBRA '!#REF!</definedName>
    <definedName name="MO_AMARREVARILLA60">'MANO DE  OBRA '!#REF!</definedName>
    <definedName name="MO_AMARREVARILLA80">'MANO DE  OBRA '!#REF!</definedName>
    <definedName name="MO_AMARREVARILLAH">'MANO DE  OBRA '!#REF!</definedName>
    <definedName name="MO_ANDAMIOS">'MANO DE  OBRA '!#REF!</definedName>
    <definedName name="MO_ANILLOFILT">'MANO DE  OBRA '!$C$23</definedName>
    <definedName name="MO_APLICARLACA2C">'MANO DE  OBRA '!#REF!</definedName>
    <definedName name="MO_ARRASTRE2">'MANO DE  OBRA '!#REF!</definedName>
    <definedName name="MO_ARRASTRE3">'MANO DE  OBRA '!#REF!</definedName>
    <definedName name="MO_ARRASTRE5">'MANO DE  OBRA '!#REF!</definedName>
    <definedName name="MO_ARRASTRE6">'MANO DE  OBRA '!#REF!</definedName>
    <definedName name="MO_AZULEJOCOMB">'MANO DE  OBRA '!#REF!</definedName>
    <definedName name="MO_AZULEJOJCOR10X10">'MANO DE  OBRA '!#REF!</definedName>
    <definedName name="MO_AZULEJOJCOR15X15">'MANO DE  OBRA '!#REF!</definedName>
    <definedName name="MO_AZULEJOJTR15X15">'MANO DE  OBRA '!#REF!</definedName>
    <definedName name="MO_AZULEJOPLU10X10">'MANO DE  OBRA '!#REF!</definedName>
    <definedName name="MO_BADENH20">'MANO DE  OBRA '!$C$20</definedName>
    <definedName name="MO_BADENMAS20">'MANO DE  OBRA '!$C$22</definedName>
    <definedName name="MO_BAJORELIEVE">'MANO DE  OBRA '!#REF!</definedName>
    <definedName name="MO_BAJVEN2">'MANO DE  OBRA '!#REF!</definedName>
    <definedName name="MO_BAJVEN3">'MANO DE  OBRA '!#REF!</definedName>
    <definedName name="MO_BAJVEN4">'MANO DE  OBRA '!#REF!</definedName>
    <definedName name="MO_BAJVEN5">'MANO DE  OBRA '!#REF!</definedName>
    <definedName name="MO_BAÑERAESP">'MANO DE  OBRA '!#REF!</definedName>
    <definedName name="MO_BAÑERALIV">'MANO DE  OBRA '!#REF!</definedName>
    <definedName name="MO_BAÑERAPES">'MANO DE  OBRA '!#REF!</definedName>
    <definedName name="MO_BAÑERAPVC">'MANO DE  OBRA '!#REF!</definedName>
    <definedName name="MO_BAÑERAREV155">'MANO DE  OBRA '!#REF!</definedName>
    <definedName name="MO_BAÑERAREV180">'MANO DE  OBRA '!#REF!</definedName>
    <definedName name="MO_BARNIZM1">'MANO DE  OBRA '!#REF!</definedName>
    <definedName name="MO_BARNIZM2">'MANO DE  OBRA '!#REF!</definedName>
    <definedName name="MO_BASEBAÑ">'MANO DE  OBRA '!#REF!</definedName>
    <definedName name="MO_BASECON">'MANO DE  OBRA '!$C$11</definedName>
    <definedName name="MO_BEBEDEROANIM">'MANO DE  OBRA '!#REF!</definedName>
    <definedName name="MO_BIDET">'MANO DE  OBRA '!#REF!</definedName>
    <definedName name="MO_BLOCK12">'MANO DE  OBRA '!#REF!</definedName>
    <definedName name="MO_BLOCK4">'MANO DE  OBRA '!#REF!</definedName>
    <definedName name="MO_BLOCK5">'MANO DE  OBRA '!#REF!</definedName>
    <definedName name="MO_BLOCK6">'MANO DE  OBRA '!#REF!</definedName>
    <definedName name="MO_BLOCK6818">'MANO DE  OBRA '!#REF!</definedName>
    <definedName name="MO_BLOCK8">'MANO DE  OBRA '!#REF!</definedName>
    <definedName name="MO_BLOCKCRI">'MANO DE  OBRA '!#REF!</definedName>
    <definedName name="MO_BLOCKIRR">'MANO DE  OBRA '!#REF!</definedName>
    <definedName name="MO_BLOCKORN52X5X20">'MANO DE  OBRA '!#REF!</definedName>
    <definedName name="MO_BLOCKORNBARCMTO">'MANO DE  OBRA '!#REF!</definedName>
    <definedName name="MO_BOMCC114">'MANO DE  OBRA '!#REF!</definedName>
    <definedName name="MO_BOMCC34">'MANO DE  OBRA '!#REF!</definedName>
    <definedName name="MO_BOMSC1">'MANO DE  OBRA '!#REF!</definedName>
    <definedName name="MO_BOMSC112">'MANO DE  OBRA '!#REF!</definedName>
    <definedName name="MO_BOMSC34">'MANO DE  OBRA '!#REF!</definedName>
    <definedName name="MO_BOTCOEMP">'MANO DE  OBRA '!#REF!</definedName>
    <definedName name="MO_BOTCOSUP">'MANO DE  OBRA '!#REF!</definedName>
    <definedName name="MO_BOTLUEMP">'MANO DE  OBRA '!#REF!</definedName>
    <definedName name="MO_BOTLUSUP">'MANO DE  OBRA '!#REF!</definedName>
    <definedName name="MO_BOTONTIMB">'MANO DE  OBRA '!#REF!</definedName>
    <definedName name="MO_BREAKERS">'MANO DE  OBRA '!#REF!</definedName>
    <definedName name="MO_CABALLETEJAS">'MANO DE  OBRA '!#REF!</definedName>
    <definedName name="MO_CAJAVALVSENC">'MANO DE  OBRA '!#REF!</definedName>
    <definedName name="MO_CAJAVALVTELESC">'MANO DE  OBRA '!#REF!</definedName>
    <definedName name="MO_CALCARBUROM1">'MANO DE  OBRA '!#REF!</definedName>
    <definedName name="MO_CALCARBUROM2">'MANO DE  OBRA '!#REF!</definedName>
    <definedName name="MO_CALENT110">'MANO DE  OBRA '!#REF!</definedName>
    <definedName name="MO_CALENT1850">'MANO DE  OBRA '!#REF!</definedName>
    <definedName name="MO_CALENT220">'MANO DE  OBRA '!#REF!</definedName>
    <definedName name="MO_CALENT612">'MANO DE  OBRA '!#REF!</definedName>
    <definedName name="MO_CALENTGAS">'MANO DE  OBRA '!#REF!</definedName>
    <definedName name="MO_CAMINS2">'MANO DE  OBRA '!#REF!</definedName>
    <definedName name="MO_CAMINS3Y4">'MANO DE  OBRA '!#REF!</definedName>
    <definedName name="MO_CAMINS5Y6">'MANO DE  OBRA '!#REF!</definedName>
    <definedName name="MO_CAMPANA10">'MANO DE  OBRA '!#REF!</definedName>
    <definedName name="MO_CAMPANA12">'MANO DE  OBRA '!#REF!</definedName>
    <definedName name="MO_CAMPANA16">'MANO DE  OBRA '!#REF!</definedName>
    <definedName name="MO_CAMPANA20">'MANO DE  OBRA '!#REF!</definedName>
    <definedName name="MO_CAMPANA3">'MANO DE  OBRA '!#REF!</definedName>
    <definedName name="MO_CAMPANA4">'MANO DE  OBRA '!#REF!</definedName>
    <definedName name="MO_CAMPANA6">'MANO DE  OBRA '!#REF!</definedName>
    <definedName name="MO_CAMPANA8">'MANO DE  OBRA '!#REF!</definedName>
    <definedName name="MO_CANTOS">'MANO DE  OBRA '!#REF!</definedName>
    <definedName name="MO_CAPATER">'MANO DE  OBRA '!#REF!</definedName>
    <definedName name="MO_CARANTEPH10">'MANO DE  OBRA '!#REF!</definedName>
    <definedName name="MO_CARARCOFON20RAD30">'MANO DE  OBRA '!#REF!</definedName>
    <definedName name="MO_CARASB36">'MANO DE  OBRA '!#REF!</definedName>
    <definedName name="MO_CARASB36ENLATES">'MANO DE  OBRA '!#REF!</definedName>
    <definedName name="MO_CARASB38">'MANO DE  OBRA '!#REF!</definedName>
    <definedName name="MO_CARASB38ENLATES">'MANO DE  OBRA '!#REF!</definedName>
    <definedName name="MO_CARCABASB">'MANO DE  OBRA '!#REF!</definedName>
    <definedName name="MO_CARCABZINC">'MANO DE  OBRA '!#REF!</definedName>
    <definedName name="MO_CARCIELORASB2X2">'MANO DE  OBRA '!#REF!</definedName>
    <definedName name="MO_CARCIELORCARCOSTILLA">'MANO DE  OBRA '!#REF!</definedName>
    <definedName name="MO_CARCIELORPLY2X2">'MANO DE  OBRA '!#REF!</definedName>
    <definedName name="MO_CARCIELORPLYCARPIEDRA">'MANO DE  OBRA '!#REF!</definedName>
    <definedName name="MO_CARCOL1X1CONF">'MANO DE  OBRA '!#REF!</definedName>
    <definedName name="MO_CARCOL1X1INST">'MANO DE  OBRA '!#REF!</definedName>
    <definedName name="MO_CARCOL2TAPA10RETALLE">'MANO DE  OBRA '!#REF!</definedName>
    <definedName name="MO_CARCOL2TAPA20RETALLE">'MANO DE  OBRA '!#REF!</definedName>
    <definedName name="MO_CARCOL2TAPA30">'MANO DE  OBRA '!#REF!</definedName>
    <definedName name="MO_CARCOL2TAPA30RETALLE">'MANO DE  OBRA '!#REF!</definedName>
    <definedName name="MO_CARCOL2TAPA40">'MANO DE  OBRA '!#REF!</definedName>
    <definedName name="MO_CARCOL2TAPA50">'MANO DE  OBRA '!#REF!</definedName>
    <definedName name="MO_CARCOL30X30CONF">'MANO DE  OBRA '!#REF!</definedName>
    <definedName name="MO_CARCOL30X30INST">'MANO DE  OBRA '!#REF!</definedName>
    <definedName name="MO_CARCOL40X40CONF">'MANO DE  OBRA '!#REF!</definedName>
    <definedName name="MO_CARCOL40X40INST">'MANO DE  OBRA '!#REF!</definedName>
    <definedName name="MO_CARCOL50X50CONF">'MANO DE  OBRA '!#REF!</definedName>
    <definedName name="MO_CARCOL50X50INST">'MANO DE  OBRA '!#REF!</definedName>
    <definedName name="MO_CARCOL60X60CONF">'MANO DE  OBRA '!#REF!</definedName>
    <definedName name="MO_CARCOL60X60INST">'MANO DE  OBRA '!#REF!</definedName>
    <definedName name="MO_CARCOL70X70CONF">'MANO DE  OBRA '!#REF!</definedName>
    <definedName name="MO_CARCOL70X70INST">'MANO DE  OBRA '!#REF!</definedName>
    <definedName name="MO_CARCOL80X80CONF">'MANO DE  OBRA '!#REF!</definedName>
    <definedName name="MO_CARCOL80X80INST">'MANO DE  OBRA '!#REF!</definedName>
    <definedName name="MO_CARCOLCONADIC">'MANO DE  OBRA '!#REF!</definedName>
    <definedName name="MO_CARCOLCONADICINST">'MANO DE  OBRA '!#REF!</definedName>
    <definedName name="MO_CARCOLCONICA100">'MANO DE  OBRA '!#REF!</definedName>
    <definedName name="MO_CARCOLCONICA100INST">'MANO DE  OBRA '!#REF!</definedName>
    <definedName name="MO_CARCOLCONICA50">'MANO DE  OBRA '!#REF!</definedName>
    <definedName name="MO_CARCOLCONICA50INST">'MANO DE  OBRA '!#REF!</definedName>
    <definedName name="MO_CARCOLCONICA60">'MANO DE  OBRA '!#REF!</definedName>
    <definedName name="MO_CARCOLCONICA60INST">'MANO DE  OBRA '!#REF!</definedName>
    <definedName name="MO_CARCOLCONICA70">'MANO DE  OBRA '!#REF!</definedName>
    <definedName name="MO_CARCOLCONICA70INST">'MANO DE  OBRA '!#REF!</definedName>
    <definedName name="MO_CARCOLCONICA80">'MANO DE  OBRA '!#REF!</definedName>
    <definedName name="MO_CARCOLCONICA80INST">'MANO DE  OBRA '!#REF!</definedName>
    <definedName name="MO_CARCOLCONICA90">'MANO DE  OBRA '!#REF!</definedName>
    <definedName name="MO_CARCOLCONICA90INST">'MANO DE  OBRA '!#REF!</definedName>
    <definedName name="MO_CARCOLRED100">'MANO DE  OBRA '!#REF!</definedName>
    <definedName name="MO_CARCOLRED100INST">'MANO DE  OBRA '!#REF!</definedName>
    <definedName name="MO_CARCOLRED50">'MANO DE  OBRA '!#REF!</definedName>
    <definedName name="MO_CARCOLRED50INST">'MANO DE  OBRA '!#REF!</definedName>
    <definedName name="MO_CARCOLRED60">'MANO DE  OBRA '!#REF!</definedName>
    <definedName name="MO_CARCOLRED60INST">'MANO DE  OBRA '!#REF!</definedName>
    <definedName name="MO_CARCOLRED70">'MANO DE  OBRA '!#REF!</definedName>
    <definedName name="MO_CARCOLRED70INST">'MANO DE  OBRA '!#REF!</definedName>
    <definedName name="MO_CARCOLRED80">'MANO DE  OBRA '!#REF!</definedName>
    <definedName name="MO_CARCOLRED80INST">'MANO DE  OBRA '!#REF!</definedName>
    <definedName name="MO_CARCOLRED90">'MANO DE  OBRA '!#REF!</definedName>
    <definedName name="MO_CARCOLRED90INST">'MANO DE  OBRA '!#REF!</definedName>
    <definedName name="MO_CARCOLREDADIC">'MANO DE  OBRA '!#REF!</definedName>
    <definedName name="MO_CARCOLREDADICINST">'MANO DE  OBRA '!#REF!</definedName>
    <definedName name="MO_CARDIN20LUZ2">'MANO DE  OBRA '!#REF!</definedName>
    <definedName name="MO_CARDIN40LUZ2">'MANO DE  OBRA '!#REF!</definedName>
    <definedName name="MO_CARDIVPLY1">'MANO DE  OBRA '!#REF!</definedName>
    <definedName name="MO_CARDIVPLY2">'MANO DE  OBRA '!#REF!</definedName>
    <definedName name="MO_CARETEO">'MANO DE  OBRA '!#REF!</definedName>
    <definedName name="MO_CARFP275">'MANO DE  OBRA '!#REF!</definedName>
    <definedName name="MO_CARFP3">'MANO DE  OBRA '!#REF!</definedName>
    <definedName name="MO_CARFP3OMASAGUAS">'MANO DE  OBRA '!#REF!</definedName>
    <definedName name="MO_CARFP4">'MANO DE  OBRA '!#REF!</definedName>
    <definedName name="MO_CARFP5">'MANO DE  OBRA '!#REF!</definedName>
    <definedName name="MO_CARFP6">'MANO DE  OBRA '!#REF!</definedName>
    <definedName name="MO_CARMUROCONF">'MANO DE  OBRA '!#REF!</definedName>
    <definedName name="MO_CARMUROINST">'MANO DE  OBRA '!#REF!</definedName>
    <definedName name="MO_CARRAMPALISACONF">'MANO DE  OBRA '!#REF!</definedName>
    <definedName name="MO_CARSISALENLATES">'MANO DE  OBRA '!#REF!</definedName>
    <definedName name="MO_CARTIJATOR">'MANO DE  OBRA '!#REF!</definedName>
    <definedName name="MO_CARTIJCLAV">'MANO DE  OBRA '!#REF!</definedName>
    <definedName name="MO_CARVIGAAMA1520X20">'MANO DE  OBRA '!#REF!</definedName>
    <definedName name="MO_CARVIGAAMA1520X30">'MANO DE  OBRA '!#REF!</definedName>
    <definedName name="MO_CARVIGAAMA1520X40">'MANO DE  OBRA '!#REF!</definedName>
    <definedName name="MO_CARVIGAAMA1520X50">'MANO DE  OBRA '!#REF!</definedName>
    <definedName name="MO_CARVIGAFONDOH10">'MANO DE  OBRA '!#REF!</definedName>
    <definedName name="MO_CARVIGAINVTAPA10">'MANO DE  OBRA '!#REF!</definedName>
    <definedName name="MO_CARVIGATAPADIC">'MANO DE  OBRA '!#REF!</definedName>
    <definedName name="MO_CARVIGATAPAH10">'MANO DE  OBRA '!#REF!</definedName>
    <definedName name="MO_CARVIGZAP40X40">'MANO DE  OBRA '!#REF!</definedName>
    <definedName name="MO_CARVIGZAP50X50">'MANO DE  OBRA '!#REF!</definedName>
    <definedName name="MO_CARVIGZAP60X60">'MANO DE  OBRA '!#REF!</definedName>
    <definedName name="MO_CARVUELO1">'MANO DE  OBRA '!#REF!</definedName>
    <definedName name="MO_CARVUELO10">'MANO DE  OBRA '!#REF!</definedName>
    <definedName name="MO_CARVUELO20">'MANO DE  OBRA '!#REF!</definedName>
    <definedName name="MO_CARVUELO30">'MANO DE  OBRA '!#REF!</definedName>
    <definedName name="MO_CARVUELO40">'MANO DE  OBRA '!#REF!</definedName>
    <definedName name="MO_CARVUELO5090">'MANO DE  OBRA '!#REF!</definedName>
    <definedName name="MO_CARZINC">'MANO DE  OBRA '!#REF!</definedName>
    <definedName name="MO_CARZINCENLATES">'MANO DE  OBRA '!#REF!</definedName>
    <definedName name="MO_CERCRI15X29PARED">'MANO DE  OBRA '!#REF!</definedName>
    <definedName name="MO_CERCRI30X40PARED">'MANO DE  OBRA '!#REF!</definedName>
    <definedName name="MO_CERIMP15X29PARED">'MANO DE  OBRA '!#REF!</definedName>
    <definedName name="MO_CERIMP30X40PARED">'MANO DE  OBRA '!#REF!</definedName>
    <definedName name="MO_CERRADURACTE">'MANO DE  OBRA '!#REF!</definedName>
    <definedName name="MO_COLAGUACOB1">'MANO DE  OBRA '!#REF!</definedName>
    <definedName name="MO_COLAGUACOB12">'MANO DE  OBRA '!#REF!</definedName>
    <definedName name="MO_COLAGUACOB34">'MANO DE  OBRA '!#REF!</definedName>
    <definedName name="MO_COLAGUAHG1114">'MANO DE  OBRA '!#REF!</definedName>
    <definedName name="MO_COLAGUAHG112">'MANO DE  OBRA '!#REF!</definedName>
    <definedName name="MO_COLAGUAHG1234">'MANO DE  OBRA '!#REF!</definedName>
    <definedName name="MO_COLAGUAHG2">'MANO DE  OBRA '!#REF!</definedName>
    <definedName name="MO_COLAGUAHG3">'MANO DE  OBRA '!#REF!</definedName>
    <definedName name="MO_COLAGUAHG4">'MANO DE  OBRA '!#REF!</definedName>
    <definedName name="MO_COLAGUAHG5">'MANO DE  OBRA '!#REF!</definedName>
    <definedName name="MO_CONEXCLOACA">'MANO DE  OBRA '!#REF!</definedName>
    <definedName name="MO_CONFPUERTABISCLA">'MANO DE  OBRA '!#REF!</definedName>
    <definedName name="MO_CONFPUERTACLA">'MANO DE  OBRA '!#REF!</definedName>
    <definedName name="MO_CONFPUERTAFORROZINC">'MANO DE  OBRA '!#REF!</definedName>
    <definedName name="MO_CONFPUERTAPLUM">'MANO DE  OBRA '!#REF!</definedName>
    <definedName name="MO_CONSEP1C4">'MANO DE  OBRA '!#REF!</definedName>
    <definedName name="MO_CONSEP1C5">'MANO DE  OBRA '!#REF!</definedName>
    <definedName name="MO_CONSEP1C6">'MANO DE  OBRA '!#REF!</definedName>
    <definedName name="MO_CONSEP1C8">'MANO DE  OBRA '!#REF!</definedName>
    <definedName name="MO_CONSEP2C4">'MANO DE  OBRA '!#REF!</definedName>
    <definedName name="MO_CONSEP2C5">'MANO DE  OBRA '!#REF!</definedName>
    <definedName name="MO_CONSEP2C6">'MANO DE  OBRA '!#REF!</definedName>
    <definedName name="MO_CONSEP2C8">'MANO DE  OBRA '!#REF!</definedName>
    <definedName name="MO_CONTBORD25X15">'MANO DE  OBRA '!$C$13</definedName>
    <definedName name="MO_CONTBORD30X8X10">'MANO DE  OBRA '!$C$14</definedName>
    <definedName name="MO_CONTBORD40X20">'MANO DE  OBRA '!$C$15</definedName>
    <definedName name="MO_CONTEN553015">'MANO DE  OBRA '!$C$16</definedName>
    <definedName name="MO_CORNISACEMH12">'MANO DE  OBRA '!#REF!</definedName>
    <definedName name="MO_CORTEEQUIPO">'MANO DE  OBRA '!$C$70</definedName>
    <definedName name="MO_CRISTMIN">'MANO DE  OBRA '!#REF!</definedName>
    <definedName name="MO_CUADRTIMBRE">'MANO DE  OBRA '!#REF!</definedName>
    <definedName name="MO_DEMCIMPIEDRA">'MANO DE  OBRA '!$C$59</definedName>
    <definedName name="MO_DEMCIMVIEHSIMPLE">'MANO DE  OBRA '!$C$60</definedName>
    <definedName name="MO_DEMMUROHA">'MANO DE  OBRA '!$C$61</definedName>
    <definedName name="MO_DEMMUROPIE">'MANO DE  OBRA '!$C$62</definedName>
    <definedName name="MO_DEMMUROTAPIA">'MANO DE  OBRA '!$C$63</definedName>
    <definedName name="MO_DEMOLERCIMHA">'MANO DE  OBRA '!$C$58</definedName>
    <definedName name="MO_DEMTECHOHAMALLA">'MANO DE  OBRA '!$C$65</definedName>
    <definedName name="MO_DEMTECHOHAVAR">'MANO DE  OBRA '!$C$66</definedName>
    <definedName name="MO_DEMTECHOTEJA">'MANO DE  OBRA '!$C$64</definedName>
    <definedName name="MO_DES2">'MANO DE  OBRA '!#REF!</definedName>
    <definedName name="MO_DES3">'MANO DE  OBRA '!#REF!</definedName>
    <definedName name="MO_DESAGUECUB">'MANO DE  OBRA '!#REF!</definedName>
    <definedName name="MO_DESAGUEDESCUB">'MANO DE  OBRA '!#REF!</definedName>
    <definedName name="MO_DESENCARCO">'MANO DE  OBRA '!$C$46</definedName>
    <definedName name="MO_DESENCCOL">'MANO DE  OBRA '!$C$47</definedName>
    <definedName name="MO_DESENCDIN">'MANO DE  OBRA '!$C$48</definedName>
    <definedName name="MO_DESENCFP275">'MANO DE  OBRA '!$C$49</definedName>
    <definedName name="MO_DESENCFPADIC">'MANO DE  OBRA '!$C$50</definedName>
    <definedName name="MO_DESENCVIGA">'MANO DE  OBRA '!$C$51</definedName>
    <definedName name="MO_DESINOPAR">'MANO DE  OBRA '!#REF!</definedName>
    <definedName name="MO_DESMONTAPARATO">'MANO DE  OBRA '!#REF!</definedName>
    <definedName name="MO_DESPISPARR2">'MANO DE  OBRA '!#REF!</definedName>
    <definedName name="MO_DESPISPARR3Y4">'MANO DE  OBRA '!#REF!</definedName>
    <definedName name="MO_DESPLU2">'MANO DE  OBRA '!#REF!</definedName>
    <definedName name="MO_DESPLU3">'MANO DE  OBRA '!#REF!</definedName>
    <definedName name="MO_DESPLU4">'MANO DE  OBRA '!#REF!</definedName>
    <definedName name="MO_DESPLU5">'MANO DE  OBRA '!#REF!</definedName>
    <definedName name="MO_DUCHA">'MANO DE  OBRA '!#REF!</definedName>
    <definedName name="MO_EMPALMEAGUA1">'MANO DE  OBRA '!#REF!</definedName>
    <definedName name="MO_EMPALMEAGUA114112">'MANO DE  OBRA '!#REF!</definedName>
    <definedName name="MO_EMPALMEAGUA1234">'MANO DE  OBRA '!#REF!</definedName>
    <definedName name="MO_EMPALMEAGUA2">'MANO DE  OBRA '!#REF!</definedName>
    <definedName name="MO_EMPALMEAGUA212">'MANO DE  OBRA '!#REF!</definedName>
    <definedName name="MO_EMPALMEARRA2">'MANO DE  OBRA '!#REF!</definedName>
    <definedName name="MO_EMPALMEARRA3">'MANO DE  OBRA '!#REF!</definedName>
    <definedName name="MO_EMPALMEARRA4">'MANO DE  OBRA '!#REF!</definedName>
    <definedName name="MO_EMPALMEARRA6">'MANO DE  OBRA '!#REF!</definedName>
    <definedName name="MO_EMPAÑETECOL">'MANO DE  OBRA '!#REF!</definedName>
    <definedName name="MO_EMPAÑETEEXT">'MANO DE  OBRA '!#REF!</definedName>
    <definedName name="MO_EMPAÑETEHIRIB">'MANO DE  OBRA '!#REF!</definedName>
    <definedName name="MO_EMPAÑETEINT">'MANO DE  OBRA '!#REF!</definedName>
    <definedName name="MO_EMPAÑETEPULACOL">'MANO DE  OBRA '!#REF!</definedName>
    <definedName name="MO_EMPAÑETEPULSCOL">'MANO DE  OBRA '!#REF!</definedName>
    <definedName name="MO_EMPAÑETERASG">'MANO DE  OBRA '!#REF!</definedName>
    <definedName name="MO_EMPAÑETERATEADO">'MANO DE  OBRA '!#REF!</definedName>
    <definedName name="MO_EMPAÑETETECHOMAEST">'MANO DE  OBRA '!#REF!</definedName>
    <definedName name="MO_EMPAÑETETECHOVIGA">'MANO DE  OBRA '!#REF!</definedName>
    <definedName name="MO_ENCTCANTEP">'MANO DE  OBRA '!#REF!</definedName>
    <definedName name="MO_ENCTCCAVA">'MANO DE  OBRA '!#REF!</definedName>
    <definedName name="MO_ENCTCCOL30">'MANO DE  OBRA '!#REF!</definedName>
    <definedName name="MO_ENCTCCOL4050">'MANO DE  OBRA '!#REF!</definedName>
    <definedName name="MO_ENCTCCOLCIL20">'MANO DE  OBRA '!#REF!</definedName>
    <definedName name="MO_ENCTCCOLCIL30">'MANO DE  OBRA '!#REF!</definedName>
    <definedName name="MO_ENCTCCOLCIL40">'MANO DE  OBRA '!#REF!</definedName>
    <definedName name="MO_ENCTCDINT">'MANO DE  OBRA '!#REF!</definedName>
    <definedName name="MO_ENCTCGUARDLOSA">'MANO DE  OBRA '!#REF!</definedName>
    <definedName name="MO_ENCTCGUARDPLATEA">'MANO DE  OBRA '!$C$54</definedName>
    <definedName name="MO_ENCTCISTERNA">'MANO DE  OBRA '!#REF!</definedName>
    <definedName name="MO_ENCTCLOSA3AGUA">'MANO DE  OBRA '!#REF!</definedName>
    <definedName name="MO_ENCTCLOSAINCL1">'MANO DE  OBRA '!#REF!</definedName>
    <definedName name="MO_ENCTCLOSAINCL2">'MANO DE  OBRA '!#REF!</definedName>
    <definedName name="MO_ENCTCLOSAPLA">'MANO DE  OBRA '!#REF!</definedName>
    <definedName name="MO_ENCTCMUROCARA">'MANO DE  OBRA '!#REF!</definedName>
    <definedName name="MO_ENCTCORNIZALOSA">'MANO DE  OBRA '!#REF!</definedName>
    <definedName name="MO_ENCTCPERGOLA">'MANO DE  OBRA '!#REF!</definedName>
    <definedName name="MO_ENCTCRAMPA">'MANO DE  OBRA '!#REF!</definedName>
    <definedName name="MO_ENCTCVAH30">'MANO DE  OBRA '!#REF!</definedName>
    <definedName name="MO_ENCTCVIGA2040">'MANO DE  OBRA '!#REF!</definedName>
    <definedName name="MO_ENCTCVIGA3050">'MANO DE  OBRA '!#REF!</definedName>
    <definedName name="MO_ENCTCVIGA3060">'MANO DE  OBRA '!#REF!</definedName>
    <definedName name="MO_ENCTCVIGA4080">'MANO DE  OBRA '!#REF!</definedName>
    <definedName name="MO_ENCTCVIGAINV2040">'MANO DE  OBRA '!#REF!</definedName>
    <definedName name="MO_ENCTCVIGAINV2050">'MANO DE  OBRA '!#REF!</definedName>
    <definedName name="MO_ENCTCVIGAINV2080">'MANO DE  OBRA '!#REF!</definedName>
    <definedName name="MO_ENCTCVIGASMURO30">'MANO DE  OBRA '!#REF!</definedName>
    <definedName name="MO_ENCTCVIGASMURO50">'MANO DE  OBRA '!#REF!</definedName>
    <definedName name="MO_ENCTCVUE6">'MANO DE  OBRA '!#REF!</definedName>
    <definedName name="MO_ENCTCVUEINCL1D">'MANO DE  OBRA '!#REF!</definedName>
    <definedName name="MO_ENCTCVUEINCL2D">'MANO DE  OBRA '!#REF!</definedName>
    <definedName name="MO_ENCTCVUEINCL3D">'MANO DE  OBRA '!#REF!</definedName>
    <definedName name="MO_ENCTCVUEINCLMAS3D">'MANO DE  OBRA '!#REF!</definedName>
    <definedName name="MO_ENCTCVUEPLANO">'MANO DE  OBRA '!#REF!</definedName>
    <definedName name="MO_ESCACCGRA">'MANO DE  OBRA '!#REF!</definedName>
    <definedName name="MO_ESCHCH">'MANO DE  OBRA '!#REF!</definedName>
    <definedName name="MO_ESCREVCERCRI">'MANO DE  OBRA '!#REF!</definedName>
    <definedName name="MO_ESCREVCERIMP">'MANO DE  OBRA '!#REF!</definedName>
    <definedName name="MO_ESCREVMEZC">'MANO DE  OBRA '!#REF!</definedName>
    <definedName name="MO_ESCYREVLADR">'MANO DE  OBRA '!#REF!</definedName>
    <definedName name="MO_ESTRACTORAIRE">'MANO DE  OBRA '!#REF!</definedName>
    <definedName name="MO_ESTRIAS">'MANO DE  OBRA '!#REF!</definedName>
    <definedName name="MO_ESTUFAELEC220">'MANO DE  OBRA '!#REF!</definedName>
    <definedName name="MO_EXCCALMANO3">'MANO DE  OBRA '!$C$72</definedName>
    <definedName name="MO_EXCCALMANO5">'MANO DE  OBRA '!$C$73</definedName>
    <definedName name="MO_EXCCALMANO7">'MANO DE  OBRA '!$C$74</definedName>
    <definedName name="MO_EXCHAMANO3">'MANO DE  OBRA '!$C$75</definedName>
    <definedName name="MO_EXCRBLAMANO3">'MANO DE  OBRA '!$C$76</definedName>
    <definedName name="MO_EXCRBLAMANO5">'MANO DE  OBRA '!$C$77</definedName>
    <definedName name="MO_EXCRBLAMANO7">'MANO DE  OBRA '!$C$78</definedName>
    <definedName name="MO_EXCRCOM3">'MANO DE  OBRA '!$C$79</definedName>
    <definedName name="MO_EXCRCOM5">'MANO DE  OBRA '!$C$80</definedName>
    <definedName name="MO_EXCRCOM7">'MANO DE  OBRA '!$C$81</definedName>
    <definedName name="MO_EXCRDURMANO3">'MANO DE  OBRA '!$C$82</definedName>
    <definedName name="MO_EXCRDURMANO5">'MANO DE  OBRA '!$C$83</definedName>
    <definedName name="MO_EXCRDURMANO7">'MANO DE  OBRA '!$C$84</definedName>
    <definedName name="MO_EXCRTOSCAMANO3">'MANO DE  OBRA '!$C$85</definedName>
    <definedName name="MO_EXCRTOSCAMANO5">'MANO DE  OBRA '!$C$86</definedName>
    <definedName name="MO_EXCRTOSCAMANO7">'MANO DE  OBRA '!$C$87</definedName>
    <definedName name="MO_EXCTIERRAMANO3">'MANO DE  OBRA '!$C$88</definedName>
    <definedName name="MO_EXCTIERRAMANO5">'MANO DE  OBRA '!$C$89</definedName>
    <definedName name="MO_EXCTIERRAMANO7">'MANO DE  OBRA '!$C$90</definedName>
    <definedName name="MO_FACHAICO">'MANO DE  OBRA '!#REF!</definedName>
    <definedName name="MO_FILTRODOM">'MANO DE  OBRA '!#REF!</definedName>
    <definedName name="MO_FINOBER">'MANO DE  OBRA '!#REF!</definedName>
    <definedName name="MO_FINOHOR">'MANO DE  OBRA '!#REF!</definedName>
    <definedName name="MO_FINOINCL">'MANO DE  OBRA '!#REF!</definedName>
    <definedName name="MO_FRAGUACHE">'MANO DE  OBRA '!#REF!</definedName>
    <definedName name="MO_FREG1CAMARA">'MANO DE  OBRA '!#REF!</definedName>
    <definedName name="MO_FREG2CAMARAS">'MANO DE  OBRA '!#REF!</definedName>
    <definedName name="MO_FREGCORR">'MANO DE  OBRA '!#REF!</definedName>
    <definedName name="MO_FREGESP1CA">'MANO DE  OBRA '!#REF!</definedName>
    <definedName name="MO_FREGESP2CA">'MANO DE  OBRA '!#REF!</definedName>
    <definedName name="MO_GIBAULT10">'MANO DE  OBRA '!#REF!</definedName>
    <definedName name="MO_GIBAULT12">'MANO DE  OBRA '!#REF!</definedName>
    <definedName name="MO_GIBAULT16">'MANO DE  OBRA '!#REF!</definedName>
    <definedName name="MO_GIBAULT2">'MANO DE  OBRA '!#REF!</definedName>
    <definedName name="MO_GIBAULT20">'MANO DE  OBRA '!#REF!</definedName>
    <definedName name="MO_GIBAULT3">'MANO DE  OBRA '!#REF!</definedName>
    <definedName name="MO_GIBAULT4">'MANO DE  OBRA '!#REF!</definedName>
    <definedName name="MO_GIBAULT6">'MANO DE  OBRA '!#REF!</definedName>
    <definedName name="MO_GIBAULT8">'MANO DE  OBRA '!#REF!</definedName>
    <definedName name="MO_GOTEROCOL">'MANO DE  OBRA '!#REF!</definedName>
    <definedName name="MO_GOTERORAN">'MANO DE  OBRA '!#REF!</definedName>
    <definedName name="MO_HIDRANTE">'MANO DE  OBRA '!#REF!</definedName>
    <definedName name="MO_INO">'MANO DE  OBRA '!#REF!</definedName>
    <definedName name="MO_INOESP1C">'MANO DE  OBRA '!#REF!</definedName>
    <definedName name="MO_INOESP2C">'MANO DE  OBRA '!#REF!</definedName>
    <definedName name="MO_INOESPPAR">'MANO DE  OBRA '!#REF!</definedName>
    <definedName name="MO_INOFLUX">'MANO DE  OBRA '!#REF!</definedName>
    <definedName name="MO_INT1">'MANO DE  OBRA '!#REF!</definedName>
    <definedName name="MO_INT2">'MANO DE  OBRA '!#REF!</definedName>
    <definedName name="MO_INT3">'MANO DE  OBRA '!#REF!</definedName>
    <definedName name="MO_INT3V">'MANO DE  OBRA '!#REF!</definedName>
    <definedName name="MO_INT4V">'MANO DE  OBRA '!#REF!</definedName>
    <definedName name="MO_INTERRSEGMONO100">'MANO DE  OBRA '!#REF!</definedName>
    <definedName name="MO_INTERRSEGMONO125">'MANO DE  OBRA '!#REF!</definedName>
    <definedName name="MO_INTERRSEGMONO150">'MANO DE  OBRA '!#REF!</definedName>
    <definedName name="MO_INTERRSEGMONO200">'MANO DE  OBRA '!#REF!</definedName>
    <definedName name="MO_INTERRSEGMONO250">'MANO DE  OBRA '!#REF!</definedName>
    <definedName name="MO_INTERRSEGMONO30">'MANO DE  OBRA '!#REF!</definedName>
    <definedName name="MO_INTERRSEGMONO60">'MANO DE  OBRA '!#REF!</definedName>
    <definedName name="MO_INTERRSEGPANEL">'MANO DE  OBRA '!#REF!</definedName>
    <definedName name="MO_INTPIL">'MANO DE  OBRA '!#REF!</definedName>
    <definedName name="MO_LADRILLOEMPMURO">'MANO DE  OBRA '!#REF!</definedName>
    <definedName name="MO_LADRILLOL1">'MANO DE  OBRA '!#REF!</definedName>
    <definedName name="MO_LADRILLOL2">'MANO DE  OBRA '!#REF!</definedName>
    <definedName name="MO_LADRILLONOESP">'MANO DE  OBRA '!#REF!</definedName>
    <definedName name="MO_LADRILLOREFRAC">'MANO DE  OBRA '!#REF!</definedName>
    <definedName name="MO_LAGRICEM">'MANO DE  OBRA '!#REF!</definedName>
    <definedName name="MO_LAVADERO1">'MANO DE  OBRA '!#REF!</definedName>
    <definedName name="MO_LAVADERO1CV">'MANO DE  OBRA '!#REF!</definedName>
    <definedName name="MO_LAVADERO2">'MANO DE  OBRA '!#REF!</definedName>
    <definedName name="MO_LAVADERO2CV">'MANO DE  OBRA '!#REF!</definedName>
    <definedName name="MO_LAVAUTDOM">'MANO DE  OBRA '!#REF!</definedName>
    <definedName name="MO_LAVAUTINDUST">'MANO DE  OBRA '!#REF!</definedName>
    <definedName name="MO_LAVCLI">'MANO DE  OBRA '!#REF!</definedName>
    <definedName name="MO_LAVCP">'MANO DE  OBRA '!#REF!</definedName>
    <definedName name="MO_LAVEMP">'MANO DE  OBRA '!#REF!</definedName>
    <definedName name="MO_LAVESPCP">'MANO DE  OBRA '!#REF!</definedName>
    <definedName name="MO_LAVESPSP">'MANO DE  OBRA '!#REF!</definedName>
    <definedName name="MO_LAVPED">'MANO DE  OBRA '!#REF!</definedName>
    <definedName name="MO_LAVPLADOM">'MANO DE  OBRA '!#REF!</definedName>
    <definedName name="MO_LAVPULH15">'MANO DE  OBRA '!#REF!</definedName>
    <definedName name="MO_LAVPULMAS15">'MANO DE  OBRA '!#REF!</definedName>
    <definedName name="MO_LAVSALON">'MANO DE  OBRA '!#REF!</definedName>
    <definedName name="MO_LAVSP">'MANO DE  OBRA '!#REF!</definedName>
    <definedName name="MO_LIMPESC">'MANO DE  OBRA '!#REF!</definedName>
    <definedName name="MO_LIMPSALCERA">'MANO DE  OBRA '!#REF!</definedName>
    <definedName name="MO_LIMPZOC">'MANO DE  OBRA '!#REF!</definedName>
    <definedName name="MO_LLAVECHO">'MANO DE  OBRA '!#REF!</definedName>
    <definedName name="MO_LLAVEDUCHA">'MANO DE  OBRA '!#REF!</definedName>
    <definedName name="MO_LLAVEPACOB1">'MANO DE  OBRA '!#REF!</definedName>
    <definedName name="MO_LLAVEPACOB112">'MANO DE  OBRA '!#REF!</definedName>
    <definedName name="MO_LLAVEPACOB12">'MANO DE  OBRA '!#REF!</definedName>
    <definedName name="MO_LLAVEPACOB34">'MANO DE  OBRA '!#REF!</definedName>
    <definedName name="MO_LLAVEPAHG1">'MANO DE  OBRA '!#REF!</definedName>
    <definedName name="MO_LLAVEPAHG12">'MANO DE  OBRA '!#REF!</definedName>
    <definedName name="MO_LLAVEPAHG34">'MANO DE  OBRA '!#REF!</definedName>
    <definedName name="MO_LLENADOHUECOS20">'MANO DE  OBRA '!#REF!</definedName>
    <definedName name="MO_LLENADOHUECOS40">'MANO DE  OBRA '!#REF!</definedName>
    <definedName name="MO_LLENADOHUECOS60">'MANO DE  OBRA '!#REF!</definedName>
    <definedName name="MO_LLENADOHUECOS80">'MANO DE  OBRA '!#REF!</definedName>
    <definedName name="MO_LOSETA5X20">'MANO DE  OBRA '!#REF!</definedName>
    <definedName name="MO_LOSETA8X20">'MANO DE  OBRA '!#REF!</definedName>
    <definedName name="MO_LOSETACEM125X25">'MANO DE  OBRA '!#REF!</definedName>
    <definedName name="MO_LOSETAORNPARED">'MANO DE  OBRA '!#REF!</definedName>
    <definedName name="MO_LUCES">'MANO DE  OBRA '!#REF!</definedName>
    <definedName name="MO_MALLA10">'MANO DE  OBRA '!#REF!</definedName>
    <definedName name="MO_MALLA3">'MANO DE  OBRA '!#REF!</definedName>
    <definedName name="MO_MALLA4">'MANO DE  OBRA '!#REF!</definedName>
    <definedName name="MO_MALLA6">'MANO DE  OBRA '!#REF!</definedName>
    <definedName name="MO_MALLA7">'MANO DE  OBRA '!#REF!</definedName>
    <definedName name="MO_MANIPLE2">'MANO DE  OBRA '!#REF!</definedName>
    <definedName name="MO_MANIPLE3">'MANO DE  OBRA '!#REF!</definedName>
    <definedName name="MO_MANIPLE4">'MANO DE  OBRA '!#REF!</definedName>
    <definedName name="MO_MANIPLE6">'MANO DE  OBRA '!#REF!</definedName>
    <definedName name="MO_MANIPLE8">'MANO DE  OBRA '!#REF!</definedName>
    <definedName name="MO_MANTO25">'MANO DE  OBRA '!#REF!</definedName>
    <definedName name="MO_MANTO30">'MANO DE  OBRA '!#REF!</definedName>
    <definedName name="MO_MANTO40">'MANO DE  OBRA '!#REF!</definedName>
    <definedName name="MO_MARCOCAOBA">'MANO DE  OBRA '!#REF!</definedName>
    <definedName name="MO_MARCOCTE">'MANO DE  OBRA '!#REF!</definedName>
    <definedName name="MO_MARCOMET">'MANO DE  OBRA '!#REF!</definedName>
    <definedName name="MO_MARMOL1PIEZA">'MANO DE  OBRA '!#REF!</definedName>
    <definedName name="MO_MARMOLCHAZOS">'MANO DE  OBRA '!#REF!</definedName>
    <definedName name="MO_MARMOLCRIESC">'MANO DE  OBRA '!#REF!</definedName>
    <definedName name="MO_MARMOLCRIREVPARED">'MANO DE  OBRA '!#REF!</definedName>
    <definedName name="MO_MARMOLIMPESC">'MANO DE  OBRA '!#REF!</definedName>
    <definedName name="MO_MARMOLIMPREVPARED">'MANO DE  OBRA '!#REF!</definedName>
    <definedName name="MO_MARMOLINAFROT">'MANO DE  OBRA '!#REF!</definedName>
    <definedName name="MO_MARMOLINAPIED">'MANO DE  OBRA '!#REF!</definedName>
    <definedName name="MO_MARMOLPICA">'MANO DE  OBRA '!#REF!</definedName>
    <definedName name="MO_MARMOLTRAVTIRA">'MANO DE  OBRA '!#REF!</definedName>
    <definedName name="MO_MEDIDORAGUA1">'MANO DE  OBRA '!#REF!</definedName>
    <definedName name="MO_MEDIDORAGUA112">'MANO DE  OBRA '!#REF!</definedName>
    <definedName name="MO_MEDIDORAGUA2">'MANO DE  OBRA '!#REF!</definedName>
    <definedName name="MO_MEDIDORAGUA3">'MANO DE  OBRA '!#REF!</definedName>
    <definedName name="MO_MEDIDORAGUA34">'MANO DE  OBRA '!#REF!</definedName>
    <definedName name="MO_MEDIDORAGUA4">'MANO DE  OBRA '!#REF!</definedName>
    <definedName name="MO_MESETABAÑO">'MANO DE  OBRA '!#REF!</definedName>
    <definedName name="MO_MEZCLADORA">'MANO DE  OBRA '!#REF!</definedName>
    <definedName name="MO_MOCHEAZULEJO">'MANO DE  OBRA '!#REF!</definedName>
    <definedName name="MO_MOCHECERCRI">'MANO DE  OBRA '!#REF!</definedName>
    <definedName name="MO_MOCHECERIMP">'MANO DE  OBRA '!#REF!</definedName>
    <definedName name="MO_MOLDEPREFMULT">'MANO DE  OBRA '!#REF!</definedName>
    <definedName name="MO_MOLEDORDESP">'MANO DE  OBRA '!#REF!</definedName>
    <definedName name="MO_MONTURABRISSO">'MANO DE  OBRA '!#REF!</definedName>
    <definedName name="MO_MOSAICO">'MANO DE  OBRA '!#REF!</definedName>
    <definedName name="MO_NATILLA">'MANO DE  OBRA '!#REF!</definedName>
    <definedName name="MO_NEVERAPIEAGUA">'MANO DE  OBRA '!#REF!</definedName>
    <definedName name="MO_OPERCF105">'MANO DE  OBRA '!#REF!</definedName>
    <definedName name="MO_OPERCF155">'MANO DE  OBRA '!#REF!</definedName>
    <definedName name="MO_OPERCF200">'MANO DE  OBRA '!#REF!</definedName>
    <definedName name="MO_OPERCF375">'MANO DE  OBRA '!#REF!</definedName>
    <definedName name="MO_OPERMOTONIV115">'MANO DE  OBRA '!#REF!</definedName>
    <definedName name="MO_OPERMOTONIV125">'MANO DE  OBRA '!#REF!</definedName>
    <definedName name="MO_OPERMOTONIV275">'MANO DE  OBRA '!#REF!</definedName>
    <definedName name="MO_OPERMOTONIV375">'MANO DE  OBRA '!#REF!</definedName>
    <definedName name="MO_OPERMOTOTRAIL100">'MANO DE  OBRA '!#REF!</definedName>
    <definedName name="MO_OPERMOTOTRAIL300">'MANO DE  OBRA '!#REF!</definedName>
    <definedName name="MO_OPERMOTOTRAIL450">'MANO DE  OBRA '!#REF!</definedName>
    <definedName name="MO_OPERRETROEX100">'MANO DE  OBRA '!#REF!</definedName>
    <definedName name="MO_OPERRETROEX150">'MANO DE  OBRA '!#REF!</definedName>
    <definedName name="MO_OPERRETROEX215">'MANO DE  OBRA '!#REF!</definedName>
    <definedName name="MO_OPERRODEST150">'MANO DE  OBRA '!#REF!</definedName>
    <definedName name="MO_OPERRODPC200">'MANO DE  OBRA '!#REF!</definedName>
    <definedName name="MO_OPERRODPC300">'MANO DE  OBRA '!#REF!</definedName>
    <definedName name="MO_OPERRODPC310">'MANO DE  OBRA '!#REF!</definedName>
    <definedName name="MO_OPERRODVIB125">'MANO DE  OBRA '!#REF!</definedName>
    <definedName name="MO_OPERTRACTOR100">'MANO DE  OBRA '!#REF!</definedName>
    <definedName name="MO_OPERTRACTOR155">'MANO DE  OBRA '!#REF!</definedName>
    <definedName name="MO_OPERTRACTOR200">'MANO DE  OBRA '!#REF!</definedName>
    <definedName name="MO_OPERTRACTOR300">'MANO DE  OBRA '!#REF!</definedName>
    <definedName name="MO_OPERTRACTOR400">'MANO DE  OBRA '!#REF!</definedName>
    <definedName name="MO_ORINAL12FALDA">'MANO DE  OBRA '!#REF!</definedName>
    <definedName name="MO_ORINALCEM">'MANO DE  OBRA '!#REF!</definedName>
    <definedName name="MO_ORINALFALDACOM">'MANO DE  OBRA '!#REF!</definedName>
    <definedName name="MO_ORINALPEQ">'MANO DE  OBRA '!#REF!</definedName>
    <definedName name="MO_PAGOELECTMIN">'MANO DE  OBRA '!#REF!</definedName>
    <definedName name="MO_PANEL">'MANO DE  OBRA '!#REF!</definedName>
    <definedName name="MO_PAPSERV">'MANO DE  OBRA '!#REF!</definedName>
    <definedName name="MO_PERRILLA">'MANO DE  OBRA '!#REF!</definedName>
    <definedName name="MO_PIEBLANCA">'MANO DE  OBRA '!$C$34</definedName>
    <definedName name="MO_PIECALIZASERR">'MANO DE  OBRA '!$C$32</definedName>
    <definedName name="MO_PIECALIZLABR">'MANO DE  OBRA '!$C$33</definedName>
    <definedName name="MO_PIEDRA">'MANO DE  OBRA '!#REF!</definedName>
    <definedName name="MO_PIEZAESPCROSCA1">'MANO DE  OBRA '!#REF!</definedName>
    <definedName name="MO_PIEZAESPCROSCA10">'MANO DE  OBRA '!#REF!</definedName>
    <definedName name="MO_PIEZAESPCROSCA112">'MANO DE  OBRA '!#REF!</definedName>
    <definedName name="MO_PIEZAESPCROSCA114">'MANO DE  OBRA '!#REF!</definedName>
    <definedName name="MO_PIEZAESPCROSCA12">'MANO DE  OBRA '!#REF!</definedName>
    <definedName name="MO_PIEZAESPCROSCA2">'MANO DE  OBRA '!#REF!</definedName>
    <definedName name="MO_PIEZAESPCROSCA3">'MANO DE  OBRA '!#REF!</definedName>
    <definedName name="MO_PIEZAESPCROSCA4">'MANO DE  OBRA '!#REF!</definedName>
    <definedName name="MO_PIEZAESPCROSCA6">'MANO DE  OBRA '!#REF!</definedName>
    <definedName name="MO_PIEZAESPCROSCA8">'MANO DE  OBRA '!#REF!</definedName>
    <definedName name="MO_PIEZAESPPVC1">'MANO DE  OBRA '!#REF!</definedName>
    <definedName name="MO_PIEZAESPPVC10">'MANO DE  OBRA '!#REF!</definedName>
    <definedName name="MO_PIEZAESPPVC112">'MANO DE  OBRA '!#REF!</definedName>
    <definedName name="MO_PIEZAESPPVC114">'MANO DE  OBRA '!#REF!</definedName>
    <definedName name="MO_PIEZAESPPVC12">'MANO DE  OBRA '!#REF!</definedName>
    <definedName name="MO_PIEZAESPPVC16">'MANO DE  OBRA '!#REF!</definedName>
    <definedName name="MO_PIEZAESPPVC2">'MANO DE  OBRA '!#REF!</definedName>
    <definedName name="MO_PIEZAESPPVC20">'MANO DE  OBRA '!#REF!</definedName>
    <definedName name="MO_PIEZAESPPVC3">'MANO DE  OBRA '!#REF!</definedName>
    <definedName name="MO_PIEZAESPPVC4">'MANO DE  OBRA '!#REF!</definedName>
    <definedName name="MO_PIEZAESPPVC6">'MANO DE  OBRA '!#REF!</definedName>
    <definedName name="MO_PIEZAESPPVC8">'MANO DE  OBRA '!#REF!</definedName>
    <definedName name="MO_PINTAGUALISAJA">'MANO DE  OBRA '!#REF!</definedName>
    <definedName name="MO_PINTAGUALISAJA1RAM">'MANO DE  OBRA '!#REF!</definedName>
    <definedName name="MO_PINTAGUALISAJA2DAM">'MANO DE  OBRA '!#REF!</definedName>
    <definedName name="MO_PINTAGUARUST">'MANO DE  OBRA '!#REF!</definedName>
    <definedName name="MO_PINTAGUARUST1RAM">'MANO DE  OBRA '!#REF!</definedName>
    <definedName name="MO_PINTAGUARUST2DAM">'MANO DE  OBRA '!#REF!</definedName>
    <definedName name="MO_PINTCORNIZA">'MANO DE  OBRA '!#REF!</definedName>
    <definedName name="MO_PINTIMPERM1RAM">'MANO DE  OBRA '!#REF!</definedName>
    <definedName name="MO_PINTIMPERM2DAM">'MANO DE  OBRA '!#REF!</definedName>
    <definedName name="MO_PINTMANT">'MANO DE  OBRA '!#REF!</definedName>
    <definedName name="MO_PINTMANT1RAM">'MANO DE  OBRA '!#REF!</definedName>
    <definedName name="MO_PINTMANT2DAM">'MANO DE  OBRA '!#REF!</definedName>
    <definedName name="MO_PINTOXZINC1RAM">'MANO DE  OBRA '!#REF!</definedName>
    <definedName name="MO_PINTOXZINC2DAM">'MANO DE  OBRA '!#REF!</definedName>
    <definedName name="MO_PINTVOLUTAS">'MANO DE  OBRA '!#REF!</definedName>
    <definedName name="MO_PISOCEMPUL">'MANO DE  OBRA '!#REF!</definedName>
    <definedName name="MO_PISOCERCRI1520CBN">'MANO DE  OBRA '!#REF!</definedName>
    <definedName name="MO_PISOCERCRI1520SBN">'MANO DE  OBRA '!#REF!</definedName>
    <definedName name="MO_PISOCERCRI3040CBN">'MANO DE  OBRA '!#REF!</definedName>
    <definedName name="MO_PISOCERCRI3040SBN">'MANO DE  OBRA '!#REF!</definedName>
    <definedName name="MO_PISOCERIMP1520CBN">'MANO DE  OBRA '!#REF!</definedName>
    <definedName name="MO_PISOCERIMP1520SBN">'MANO DE  OBRA '!#REF!</definedName>
    <definedName name="MO_PISOCERIMP3040CBN">'MANO DE  OBRA '!#REF!</definedName>
    <definedName name="MO_PISOCERIMP3040SBN">'MANO DE  OBRA '!#REF!</definedName>
    <definedName name="MO_PISOESTAMPADO01">'MANO DE  OBRA '!#REF!</definedName>
    <definedName name="MO_PISOFERIA">'MANO DE  OBRA '!#REF!</definedName>
    <definedName name="MO_PISOFROTADO">'MANO DE  OBRA '!#REF!</definedName>
    <definedName name="MO_PISOFROTAVIOL">'MANO DE  OBRA '!#REF!</definedName>
    <definedName name="MO_PISOGRANITO25">'MANO DE  OBRA '!#REF!</definedName>
    <definedName name="MO_PISOGRANITO30">'MANO DE  OBRA '!#REF!</definedName>
    <definedName name="MO_PISOGRANITO33">'MANO DE  OBRA '!#REF!</definedName>
    <definedName name="MO_PISOGRANITO40">'MANO DE  OBRA '!#REF!</definedName>
    <definedName name="MO_PISOGRANITO50">'MANO DE  OBRA '!#REF!</definedName>
    <definedName name="MO_PISOGRANITOPLUCART">'MANO DE  OBRA '!#REF!</definedName>
    <definedName name="MO_PISOGRAVI20">'MANO DE  OBRA '!#REF!</definedName>
    <definedName name="MO_PISOGRAVI25">'MANO DE  OBRA '!#REF!</definedName>
    <definedName name="MO_PISOGRAVI30">'MANO DE  OBRA '!#REF!</definedName>
    <definedName name="MO_PISOGRAVI40">'MANO DE  OBRA '!#REF!</definedName>
    <definedName name="MO_PISOGRAVI50">'MANO DE  OBRA '!#REF!</definedName>
    <definedName name="MO_PISOHORMPULVIO">'MANO DE  OBRA '!#REF!</definedName>
    <definedName name="MO_PISOLOSLAD1212X25">'MANO DE  OBRA '!#REF!</definedName>
    <definedName name="MO_PISOLOSTERRAZA">'MANO DE  OBRA '!#REF!</definedName>
    <definedName name="MO_PISOMARMCRIBN">'MANO DE  OBRA '!#REF!</definedName>
    <definedName name="MO_PISOMARMIMPBN">'MANO DE  OBRA '!#REF!</definedName>
    <definedName name="MO_PISOMOSACARTA">'MANO DE  OBRA '!#REF!</definedName>
    <definedName name="MO_PISOMOSAPLUMI">'MANO DE  OBRA '!#REF!</definedName>
    <definedName name="MO_PISOREJONADO">'MANO DE  OBRA '!#REF!</definedName>
    <definedName name="MO_PISORENJOPULC">'MANO DE  OBRA '!#REF!</definedName>
    <definedName name="MO_PISORENJOPULSC">'MANO DE  OBRA '!#REF!</definedName>
    <definedName name="MO_PISOTORCHO2025">'MANO DE  OBRA '!#REF!</definedName>
    <definedName name="MO_PISOVIBRAZO">'MANO DE  OBRA '!#REF!</definedName>
    <definedName name="MO_PLOMADICPISO2">'MANO DE  OBRA '!#REF!</definedName>
    <definedName name="MO_PLOMADICPISO3">'MANO DE  OBRA '!#REF!</definedName>
    <definedName name="MO_PLOMADICPISO47">'MANO DE  OBRA '!#REF!</definedName>
    <definedName name="MO_PLOMADICPISO710">'MANO DE  OBRA '!#REF!</definedName>
    <definedName name="MO_PLOMADICPISOMAS10">'MANO DE  OBRA '!#REF!</definedName>
    <definedName name="MO_POZOSEPT">'MANO DE  OBRA '!$C$27</definedName>
    <definedName name="MO_PREPARARPISO">'MANO DE  OBRA '!$C$41</definedName>
    <definedName name="MO_PTACORRER1">'MANO DE  OBRA '!#REF!</definedName>
    <definedName name="MO_PTACORRER2">'MANO DE  OBRA '!#REF!</definedName>
    <definedName name="MO_PTAMARCLLAV">'MANO DE  OBRA '!#REF!</definedName>
    <definedName name="MO_PTAPANEL">'MANO DE  OBRA '!#REF!</definedName>
    <definedName name="MO_PTAPINO">'MANO DE  OBRA '!#REF!</definedName>
    <definedName name="MO_PTAPLUM">'MANO DE  OBRA '!#REF!</definedName>
    <definedName name="MO_PTAPLY">'MANO DE  OBRA '!#REF!</definedName>
    <definedName name="MO_PTAVAIVEN">'MANO DE  OBRA '!#REF!</definedName>
    <definedName name="MO_PULESC">'MANO DE  OBRA '!#REF!</definedName>
    <definedName name="MO_PULMES">'MANO DE  OBRA '!#REF!</definedName>
    <definedName name="MO_PULREPPVIEJO">'MANO DE  OBRA '!#REF!</definedName>
    <definedName name="MO_PULSUPERCHA">'MANO DE  OBRA '!#REF!</definedName>
    <definedName name="MO_PULYCRISTAL">'MANO DE  OBRA '!#REF!</definedName>
    <definedName name="MO_PULYSAL">'MANO DE  OBRA '!#REF!</definedName>
    <definedName name="MO_QUICIOS">'MANO DE  OBRA '!#REF!</definedName>
    <definedName name="MO_RAPILLA">'MANO DE  OBRA '!#REF!</definedName>
    <definedName name="MO_REGISTRO60">'MANO DE  OBRA '!#REF!</definedName>
    <definedName name="MO_REGISTROMAS60">'MANO DE  OBRA '!#REF!</definedName>
    <definedName name="MO_REGULADORINT">'MANO DE  OBRA '!#REF!</definedName>
    <definedName name="MO_REPELLOPARED">'MANO DE  OBRA '!#REF!</definedName>
    <definedName name="MO_REPELLOSMAEST">'MANO DE  OBRA '!#REF!</definedName>
    <definedName name="MO_REPELLOTECHO">'MANO DE  OBRA '!#REF!</definedName>
    <definedName name="MO_REPISA">'MANO DE  OBRA '!#REF!</definedName>
    <definedName name="MO_RESANECGOMA">'MANO DE  OBRA '!#REF!</definedName>
    <definedName name="MO_RESANEFROT">'MANO DE  OBRA '!#REF!</definedName>
    <definedName name="MO_RESECOSERIEAB">'MANO DE  OBRA '!#REF!</definedName>
    <definedName name="MO_RESECOSERIECD">'MANO DE  OBRA '!#REF!</definedName>
    <definedName name="MO_REVESCLADR">'MANO DE  OBRA '!#REF!</definedName>
    <definedName name="MO_REVESCMOSA">'MANO DE  OBRA '!#REF!</definedName>
    <definedName name="MO_ROCANTOENC">'MANO DE  OBRA '!$C$37</definedName>
    <definedName name="MO_ROCANTOENCDECO">'MANO DE  OBRA '!$C$38</definedName>
    <definedName name="MO_ROCANTOMAM">'MANO DE  OBRA '!$C$35</definedName>
    <definedName name="MO_ROCANTOMAMDECO">'MANO DE  OBRA '!$C$36</definedName>
    <definedName name="MO_RUSTICO">'MANO DE  OBRA '!#REF!</definedName>
    <definedName name="MO_SALIDACALENT">'MANO DE  OBRA '!#REF!</definedName>
    <definedName name="MO_SALIDACOBRE1">'MANO DE  OBRA '!#REF!</definedName>
    <definedName name="MO_SALIDACOBRE12">'MANO DE  OBRA '!#REF!</definedName>
    <definedName name="MO_SALIDACOBRE34">'MANO DE  OBRA '!#REF!</definedName>
    <definedName name="MO_SALIDADIC">'MANO DE  OBRA '!#REF!</definedName>
    <definedName name="MO_SALIDAELEC12">'MANO DE  OBRA '!#REF!</definedName>
    <definedName name="MO_SALIDAFILTRO">'MANO DE  OBRA '!#REF!</definedName>
    <definedName name="MO_SALIDAFLUX">'MANO DE  OBRA '!#REF!</definedName>
    <definedName name="MO_SALIDAGUA1">'MANO DE  OBRA '!#REF!</definedName>
    <definedName name="MO_SALIDAGUA112">'MANO DE  OBRA '!#REF!</definedName>
    <definedName name="MO_SALIDAGUA114">'MANO DE  OBRA '!#REF!</definedName>
    <definedName name="MO_SALIDAGUA12">'MANO DE  OBRA '!#REF!</definedName>
    <definedName name="MO_SALIDAGUA2">'MANO DE  OBRA '!#REF!</definedName>
    <definedName name="MO_SALIDAGUA34">'MANO DE  OBRA '!#REF!</definedName>
    <definedName name="MO_SALIDAIND1">'MANO DE  OBRA '!#REF!</definedName>
    <definedName name="MO_SALIDAIND12">'MANO DE  OBRA '!#REF!</definedName>
    <definedName name="MO_SALIDAIND34">'MANO DE  OBRA '!#REF!</definedName>
    <definedName name="MO_SALIDAINDCR1">'MANO DE  OBRA '!#REF!</definedName>
    <definedName name="MO_SALIDAINDCR12">'MANO DE  OBRA '!#REF!</definedName>
    <definedName name="MO_SALIDAINDCR34">'MANO DE  OBRA '!#REF!</definedName>
    <definedName name="MO_SALIDAINOD">'MANO DE  OBRA '!#REF!</definedName>
    <definedName name="MO_SALIDAORIN">'MANO DE  OBRA '!#REF!</definedName>
    <definedName name="MO_SALIDASTUBCIELOR">'MANO DE  OBRA '!#REF!</definedName>
    <definedName name="MO_SALIDASTUBEXT">'MANO DE  OBRA '!#REF!</definedName>
    <definedName name="MO_SALIDASWITCHADIC">'MANO DE  OBRA '!#REF!</definedName>
    <definedName name="MO_SUBAREMES01">'MANO DE  OBRA '!#REF!</definedName>
    <definedName name="MO_SUBAREPOL02">'MANO DE  OBRA '!#REF!</definedName>
    <definedName name="MO_SUBAREPOL03">'MANO DE  OBRA '!#REF!</definedName>
    <definedName name="MO_SUBAREPOL04">'MANO DE  OBRA '!#REF!</definedName>
    <definedName name="MO_SUBAREPOL05">'MANO DE  OBRA '!#REF!</definedName>
    <definedName name="MO_SUBAREPOL06">'MANO DE  OBRA '!#REF!</definedName>
    <definedName name="MO_SUBAREPOL07">'MANO DE  OBRA '!#REF!</definedName>
    <definedName name="MO_SUBAREPOL08">'MANO DE  OBRA '!#REF!</definedName>
    <definedName name="MO_SUBAREPOL09">'MANO DE  OBRA '!#REF!</definedName>
    <definedName name="MO_SUBAREPOL10">'MANO DE  OBRA '!#REF!</definedName>
    <definedName name="MO_SUBAREPOL11">'MANO DE  OBRA '!#REF!</definedName>
    <definedName name="MO_SUBAREPOL12">'MANO DE  OBRA '!#REF!</definedName>
    <definedName name="MO_SUBAREPOL13">'MANO DE  OBRA '!#REF!</definedName>
    <definedName name="MO_SUBAREPOL14">'MANO DE  OBRA '!#REF!</definedName>
    <definedName name="MO_SUBAREPOL15">'MANO DE  OBRA '!#REF!</definedName>
    <definedName name="MO_SUBAREPOL16">'MANO DE  OBRA '!#REF!</definedName>
    <definedName name="MO_SUBBLO10MES02">'MANO DE  OBRA '!#REF!</definedName>
    <definedName name="MO_SUBBLO10MES03">'MANO DE  OBRA '!#REF!</definedName>
    <definedName name="MO_SUBBLO10MES04">'MANO DE  OBRA '!#REF!</definedName>
    <definedName name="MO_SUBBLO10MES05">'MANO DE  OBRA '!#REF!</definedName>
    <definedName name="MO_SUBBLO10MES06">'MANO DE  OBRA '!#REF!</definedName>
    <definedName name="MO_SUBBLO10MES07">'MANO DE  OBRA '!#REF!</definedName>
    <definedName name="MO_SUBBLO10MES08">'MANO DE  OBRA '!#REF!</definedName>
    <definedName name="MO_SUBBLO10MES09">'MANO DE  OBRA '!#REF!</definedName>
    <definedName name="MO_SUBBLO10MES10">'MANO DE  OBRA '!#REF!</definedName>
    <definedName name="MO_SUBBLO10MES11">'MANO DE  OBRA '!#REF!</definedName>
    <definedName name="MO_SUBBLO10MES12">'MANO DE  OBRA '!#REF!</definedName>
    <definedName name="MO_SUBBLO10MES13">'MANO DE  OBRA '!#REF!</definedName>
    <definedName name="MO_SUBBLO10MES14">'MANO DE  OBRA '!#REF!</definedName>
    <definedName name="MO_SUBBLO10MES15">'MANO DE  OBRA '!#REF!</definedName>
    <definedName name="MO_SUBBLO10MES16">'MANO DE  OBRA '!#REF!</definedName>
    <definedName name="MO_SUBBLO10POL02">'MANO DE  OBRA '!#REF!</definedName>
    <definedName name="MO_SUBBLO10POL03">'MANO DE  OBRA '!#REF!</definedName>
    <definedName name="MO_SUBBLO10POL04">'MANO DE  OBRA '!#REF!</definedName>
    <definedName name="MO_SUBBLO10POL05">'MANO DE  OBRA '!#REF!</definedName>
    <definedName name="MO_SUBBLO10POL06">'MANO DE  OBRA '!#REF!</definedName>
    <definedName name="MO_SUBBLO10POL07">'MANO DE  OBRA '!#REF!</definedName>
    <definedName name="MO_SUBBLO10POL08">'MANO DE  OBRA '!#REF!</definedName>
    <definedName name="MO_SUBBLO10POL09">'MANO DE  OBRA '!#REF!</definedName>
    <definedName name="MO_SUBBLO10POL10">'MANO DE  OBRA '!#REF!</definedName>
    <definedName name="MO_SUBBLO10POL11">'MANO DE  OBRA '!#REF!</definedName>
    <definedName name="MO_SUBBLO10POL12">'MANO DE  OBRA '!#REF!</definedName>
    <definedName name="MO_SUBBLO10POL13">'MANO DE  OBRA '!#REF!</definedName>
    <definedName name="MO_SUBBLO10POL14">'MANO DE  OBRA '!#REF!</definedName>
    <definedName name="MO_SUBBLO10POL15">'MANO DE  OBRA '!#REF!</definedName>
    <definedName name="MO_SUBBLO10POL16">'MANO DE  OBRA '!#REF!</definedName>
    <definedName name="MO_SUBBLO12MES02">'MANO DE  OBRA '!#REF!</definedName>
    <definedName name="MO_SUBBLO12MES03">'MANO DE  OBRA '!#REF!</definedName>
    <definedName name="MO_SUBBLO12MES04">'MANO DE  OBRA '!#REF!</definedName>
    <definedName name="MO_SUBBLO12MES05">'MANO DE  OBRA '!#REF!</definedName>
    <definedName name="MO_SUBBLO12MES06">'MANO DE  OBRA '!#REF!</definedName>
    <definedName name="MO_SUBBLO12MES07">'MANO DE  OBRA '!#REF!</definedName>
    <definedName name="MO_SUBBLO12MES08">'MANO DE  OBRA '!#REF!</definedName>
    <definedName name="MO_SUBBLO12MES09">'MANO DE  OBRA '!#REF!</definedName>
    <definedName name="MO_SUBBLO12MES10">'MANO DE  OBRA '!#REF!</definedName>
    <definedName name="MO_SUBBLO12MES11">'MANO DE  OBRA '!#REF!</definedName>
    <definedName name="MO_SUBBLO12MES12">'MANO DE  OBRA '!#REF!</definedName>
    <definedName name="MO_SUBBLO12MES13">'MANO DE  OBRA '!#REF!</definedName>
    <definedName name="MO_SUBBLO12MES14">'MANO DE  OBRA '!#REF!</definedName>
    <definedName name="MO_SUBBLO12MES15">'MANO DE  OBRA '!#REF!</definedName>
    <definedName name="MO_SUBBLO12MES16">'MANO DE  OBRA '!#REF!</definedName>
    <definedName name="MO_SUBBLO12POL02">'MANO DE  OBRA '!#REF!</definedName>
    <definedName name="MO_SUBBLO12POL03">'MANO DE  OBRA '!#REF!</definedName>
    <definedName name="MO_SUBBLO12POL04">'MANO DE  OBRA '!#REF!</definedName>
    <definedName name="MO_SUBBLO12POL05">'MANO DE  OBRA '!#REF!</definedName>
    <definedName name="MO_SUBBLO12POL06">'MANO DE  OBRA '!#REF!</definedName>
    <definedName name="MO_SUBBLO12POL07">'MANO DE  OBRA '!#REF!</definedName>
    <definedName name="MO_SUBBLO12POL08">'MANO DE  OBRA '!#REF!</definedName>
    <definedName name="MO_SUBBLO12POL09">'MANO DE  OBRA '!#REF!</definedName>
    <definedName name="MO_SUBBLO12POL10">'MANO DE  OBRA '!#REF!</definedName>
    <definedName name="MO_SUBBLO12POL11">'MANO DE  OBRA '!#REF!</definedName>
    <definedName name="MO_SUBBLO12POL12">'MANO DE  OBRA '!#REF!</definedName>
    <definedName name="MO_SUBBLO12POL13">'MANO DE  OBRA '!#REF!</definedName>
    <definedName name="MO_SUBBLO12POL14">'MANO DE  OBRA '!#REF!</definedName>
    <definedName name="MO_SUBBLO12POL15">'MANO DE  OBRA '!#REF!</definedName>
    <definedName name="MO_SUBBLO12POL16">'MANO DE  OBRA '!#REF!</definedName>
    <definedName name="MO_SUBBLO4MES02">'MANO DE  OBRA '!#REF!</definedName>
    <definedName name="MO_SUBBLO4MES03">'MANO DE  OBRA '!#REF!</definedName>
    <definedName name="MO_SUBBLO4MES04">'MANO DE  OBRA '!#REF!</definedName>
    <definedName name="MO_SUBBLO4MES05">'MANO DE  OBRA '!#REF!</definedName>
    <definedName name="MO_SUBBLO4MES06">'MANO DE  OBRA '!#REF!</definedName>
    <definedName name="MO_SUBBLO4MES07">'MANO DE  OBRA '!#REF!</definedName>
    <definedName name="MO_SUBBLO4MES08">'MANO DE  OBRA '!#REF!</definedName>
    <definedName name="MO_SUBBLO4MES09">'MANO DE  OBRA '!#REF!</definedName>
    <definedName name="MO_SUBBLO4MES10">'MANO DE  OBRA '!#REF!</definedName>
    <definedName name="MO_SUBBLO4MES11">'MANO DE  OBRA '!#REF!</definedName>
    <definedName name="MO_SUBBLO4MES12">'MANO DE  OBRA '!#REF!</definedName>
    <definedName name="MO_SUBBLO4MES13">'MANO DE  OBRA '!#REF!</definedName>
    <definedName name="MO_SUBBLO4MES14">'MANO DE  OBRA '!#REF!</definedName>
    <definedName name="MO_SUBBLO4MES15">'MANO DE  OBRA '!#REF!</definedName>
    <definedName name="MO_SUBBLO4MES16">'MANO DE  OBRA '!#REF!</definedName>
    <definedName name="MO_SUBBLO4POL02">'MANO DE  OBRA '!#REF!</definedName>
    <definedName name="MO_SUBBLO4POL03">'MANO DE  OBRA '!#REF!</definedName>
    <definedName name="MO_SUBBLO4POL04">'MANO DE  OBRA '!#REF!</definedName>
    <definedName name="MO_SUBBLO4POL05">'MANO DE  OBRA '!#REF!</definedName>
    <definedName name="MO_SUBBLO4POL06">'MANO DE  OBRA '!#REF!</definedName>
    <definedName name="MO_SUBBLO4POL07">'MANO DE  OBRA '!#REF!</definedName>
    <definedName name="MO_SUBBLO4POL08">'MANO DE  OBRA '!#REF!</definedName>
    <definedName name="MO_SUBBLO4POL09">'MANO DE  OBRA '!#REF!</definedName>
    <definedName name="MO_SUBBLO4POL10">'MANO DE  OBRA '!#REF!</definedName>
    <definedName name="MO_SUBBLO4POL11">'MANO DE  OBRA '!#REF!</definedName>
    <definedName name="MO_SUBBLO4POL12">'MANO DE  OBRA '!#REF!</definedName>
    <definedName name="MO_SUBBLO4POL13">'MANO DE  OBRA '!#REF!</definedName>
    <definedName name="MO_SUBBLO4POL14">'MANO DE  OBRA '!#REF!</definedName>
    <definedName name="MO_SUBBLO4POL15">'MANO DE  OBRA '!#REF!</definedName>
    <definedName name="MO_SUBBLO4POL16">'MANO DE  OBRA '!#REF!</definedName>
    <definedName name="MO_SUBBLO6MES02">'MANO DE  OBRA '!#REF!</definedName>
    <definedName name="MO_SUBBLO6MES03">'MANO DE  OBRA '!#REF!</definedName>
    <definedName name="MO_SUBBLO6MES04">'MANO DE  OBRA '!#REF!</definedName>
    <definedName name="MO_SUBBLO6MES05">'MANO DE  OBRA '!#REF!</definedName>
    <definedName name="MO_SUBBLO6MES06">'MANO DE  OBRA '!#REF!</definedName>
    <definedName name="MO_SUBBLO6MES07">'MANO DE  OBRA '!#REF!</definedName>
    <definedName name="MO_SUBBLO6MES08">'MANO DE  OBRA '!#REF!</definedName>
    <definedName name="MO_SUBBLO6MES09">'MANO DE  OBRA '!#REF!</definedName>
    <definedName name="MO_SUBBLO6MES10">'MANO DE  OBRA '!#REF!</definedName>
    <definedName name="MO_SUBBLO6MES11">'MANO DE  OBRA '!#REF!</definedName>
    <definedName name="MO_SUBBLO6MES12">'MANO DE  OBRA '!#REF!</definedName>
    <definedName name="MO_SUBBLO6MES13">'MANO DE  OBRA '!#REF!</definedName>
    <definedName name="MO_SUBBLO6MES14">'MANO DE  OBRA '!#REF!</definedName>
    <definedName name="MO_SUBBLO6MES15">'MANO DE  OBRA '!#REF!</definedName>
    <definedName name="MO_SUBBLO6MES16">'MANO DE  OBRA '!#REF!</definedName>
    <definedName name="MO_SUBBLO6POL02">'MANO DE  OBRA '!#REF!</definedName>
    <definedName name="MO_SUBBLO6POL03">'MANO DE  OBRA '!#REF!</definedName>
    <definedName name="MO_SUBBLO6POL04">'MANO DE  OBRA '!#REF!</definedName>
    <definedName name="MO_SUBBLO6POL05">'MANO DE  OBRA '!#REF!</definedName>
    <definedName name="MO_SUBBLO6POL06">'MANO DE  OBRA '!#REF!</definedName>
    <definedName name="MO_SUBBLO6POL07">'MANO DE  OBRA '!#REF!</definedName>
    <definedName name="MO_SUBBLO6POL08">'MANO DE  OBRA '!#REF!</definedName>
    <definedName name="MO_SUBBLO6POL09">'MANO DE  OBRA '!#REF!</definedName>
    <definedName name="MO_SUBBLO6POL10">'MANO DE  OBRA '!#REF!</definedName>
    <definedName name="MO_SUBBLO6POL11">'MANO DE  OBRA '!#REF!</definedName>
    <definedName name="MO_SUBBLO6POL12">'MANO DE  OBRA '!#REF!</definedName>
    <definedName name="MO_SUBBLO6POL13">'MANO DE  OBRA '!#REF!</definedName>
    <definedName name="MO_SUBBLO6POL14">'MANO DE  OBRA '!#REF!</definedName>
    <definedName name="MO_SUBBLO6POL15">'MANO DE  OBRA '!#REF!</definedName>
    <definedName name="MO_SUBBLO6POL16">'MANO DE  OBRA '!#REF!</definedName>
    <definedName name="MO_SUBBLO8MES02">'MANO DE  OBRA '!#REF!</definedName>
    <definedName name="MO_SUBBLO8MES03">'MANO DE  OBRA '!#REF!</definedName>
    <definedName name="MO_SUBBLO8MES04">'MANO DE  OBRA '!#REF!</definedName>
    <definedName name="MO_SUBBLO8MES05">'MANO DE  OBRA '!#REF!</definedName>
    <definedName name="MO_SUBBLO8MES06">'MANO DE  OBRA '!#REF!</definedName>
    <definedName name="MO_SUBBLO8MES07">'MANO DE  OBRA '!#REF!</definedName>
    <definedName name="MO_SUBBLO8MES08">'MANO DE  OBRA '!#REF!</definedName>
    <definedName name="MO_SUBBLO8MES09">'MANO DE  OBRA '!#REF!</definedName>
    <definedName name="MO_SUBBLO8MES10">'MANO DE  OBRA '!#REF!</definedName>
    <definedName name="MO_SUBBLO8MES11">'MANO DE  OBRA '!#REF!</definedName>
    <definedName name="MO_SUBBLO8MES12">'MANO DE  OBRA '!#REF!</definedName>
    <definedName name="MO_SUBBLO8MES13">'MANO DE  OBRA '!#REF!</definedName>
    <definedName name="MO_SUBBLO8MES14">'MANO DE  OBRA '!#REF!</definedName>
    <definedName name="MO_SUBBLO8MES15">'MANO DE  OBRA '!#REF!</definedName>
    <definedName name="MO_SUBBLO8MES16">'MANO DE  OBRA '!#REF!</definedName>
    <definedName name="MO_SUBBLO8POL02">'MANO DE  OBRA '!#REF!</definedName>
    <definedName name="MO_SUBBLO8POL03">'MANO DE  OBRA '!#REF!</definedName>
    <definedName name="MO_SUBBLO8POL04">'MANO DE  OBRA '!#REF!</definedName>
    <definedName name="MO_SUBBLO8POL05">'MANO DE  OBRA '!#REF!</definedName>
    <definedName name="MO_SUBBLO8POL06">'MANO DE  OBRA '!#REF!</definedName>
    <definedName name="MO_SUBBLO8POL07">'MANO DE  OBRA '!#REF!</definedName>
    <definedName name="MO_SUBBLO8POL08">'MANO DE  OBRA '!#REF!</definedName>
    <definedName name="MO_SUBBLO8POL09">'MANO DE  OBRA '!#REF!</definedName>
    <definedName name="MO_SUBBLO8POL10">'MANO DE  OBRA '!#REF!</definedName>
    <definedName name="MO_SUBBLO8POL11">'MANO DE  OBRA '!#REF!</definedName>
    <definedName name="MO_SUBBLO8POL12">'MANO DE  OBRA '!#REF!</definedName>
    <definedName name="MO_SUBBLO8POL13">'MANO DE  OBRA '!#REF!</definedName>
    <definedName name="MO_SUBBLO8POL14">'MANO DE  OBRA '!#REF!</definedName>
    <definedName name="MO_SUBBLO8POL15">'MANO DE  OBRA '!#REF!</definedName>
    <definedName name="MO_SUBBLO8POL16">'MANO DE  OBRA '!#REF!</definedName>
    <definedName name="MO_SUBFDAPOL02">'MANO DE  OBRA '!#REF!</definedName>
    <definedName name="MO_SUBFDAPOL03">'MANO DE  OBRA '!#REF!</definedName>
    <definedName name="MO_SUBFDAPOL04">'MANO DE  OBRA '!#REF!</definedName>
    <definedName name="MO_SUBFDAPOL05">'MANO DE  OBRA '!#REF!</definedName>
    <definedName name="MO_SUBFDAPOL06">'MANO DE  OBRA '!#REF!</definedName>
    <definedName name="MO_SUBFDAPOL07">'MANO DE  OBRA '!#REF!</definedName>
    <definedName name="MO_SUBFDAPOL08">'MANO DE  OBRA '!#REF!</definedName>
    <definedName name="MO_SUBFDAPOL09">'MANO DE  OBRA '!#REF!</definedName>
    <definedName name="MO_SUBFDAPOL10">'MANO DE  OBRA '!#REF!</definedName>
    <definedName name="MO_SUBFDAPOL11">'MANO DE  OBRA '!#REF!</definedName>
    <definedName name="MO_SUBFDAPOL12">'MANO DE  OBRA '!#REF!</definedName>
    <definedName name="MO_SUBFDAPOL13">'MANO DE  OBRA '!#REF!</definedName>
    <definedName name="MO_SUBFDAPOL14">'MANO DE  OBRA '!#REF!</definedName>
    <definedName name="MO_SUBFDAPOL15">'MANO DE  OBRA '!#REF!</definedName>
    <definedName name="MO_SUBFDAPOL16">'MANO DE  OBRA '!#REF!</definedName>
    <definedName name="MO_SUBGRAMES01">'MANO DE  OBRA '!#REF!</definedName>
    <definedName name="MO_SUBGRAPOL02">'MANO DE  OBRA '!#REF!</definedName>
    <definedName name="MO_SUBGRAPOL03">'MANO DE  OBRA '!#REF!</definedName>
    <definedName name="MO_SUBGRAPOL04">'MANO DE  OBRA '!#REF!</definedName>
    <definedName name="MO_SUBGRAPOL05">'MANO DE  OBRA '!#REF!</definedName>
    <definedName name="MO_SUBGRAPOL06">'MANO DE  OBRA '!#REF!</definedName>
    <definedName name="MO_SUBGRAPOL07">'MANO DE  OBRA '!#REF!</definedName>
    <definedName name="MO_SUBGRAPOL08">'MANO DE  OBRA '!#REF!</definedName>
    <definedName name="MO_SUBGRAPOL09">'MANO DE  OBRA '!#REF!</definedName>
    <definedName name="MO_SUBGRAPOL10">'MANO DE  OBRA '!#REF!</definedName>
    <definedName name="MO_SUBGRAPOL11">'MANO DE  OBRA '!#REF!</definedName>
    <definedName name="MO_SUBGRAPOL12">'MANO DE  OBRA '!#REF!</definedName>
    <definedName name="MO_SUBGRAPOL13">'MANO DE  OBRA '!#REF!</definedName>
    <definedName name="MO_SUBGRAPOL14">'MANO DE  OBRA '!#REF!</definedName>
    <definedName name="MO_SUBGRAPOL15">'MANO DE  OBRA '!#REF!</definedName>
    <definedName name="MO_SUBGRAPOL16">'MANO DE  OBRA '!#REF!</definedName>
    <definedName name="MO_TAPACOLECH20">'MANO DE  OBRA '!$C$24</definedName>
    <definedName name="MO_TAPACOLECMAS20">'MANO DE  OBRA '!$C$25</definedName>
    <definedName name="MO_TC110">'MANO DE  OBRA '!#REF!</definedName>
    <definedName name="MO_TC220">'MANO DE  OBRA '!#REF!</definedName>
    <definedName name="MO_TEJA">'MANO DE  OBRA '!#REF!</definedName>
    <definedName name="MO_TERMBAÑO">'MANO DE  OBRA '!#REF!</definedName>
    <definedName name="MO_TERMESCEM">'MANO DE  OBRA '!#REF!</definedName>
    <definedName name="MO_TERMPUNTOARCO">'MANO DE  OBRA '!#REF!</definedName>
    <definedName name="MO_TG1CAM">'MANO DE  OBRA '!#REF!</definedName>
    <definedName name="MO_TG2CAM">'MANO DE  OBRA '!#REF!</definedName>
    <definedName name="MO_TIMBRE4N">'MANO DE  OBRA '!#REF!</definedName>
    <definedName name="MO_TIMTELCA1">'MANO DE  OBRA '!#REF!</definedName>
    <definedName name="MO_TIMTELCA12">'MANO DE  OBRA '!#REF!</definedName>
    <definedName name="MO_TIMTELCA1COND">'MANO DE  OBRA '!#REF!</definedName>
    <definedName name="MO_TIMTELCA34">'MANO DE  OBRA '!#REF!</definedName>
    <definedName name="MO_TINACO">'MANO DE  OBRA '!#REF!</definedName>
    <definedName name="MO_TRAGANTEH50">'MANO DE  OBRA '!$C$26</definedName>
    <definedName name="MO_TRAMPA">'MANO DE  OBRA '!#REF!</definedName>
    <definedName name="MO_TRAZINSTHCH">'MANO DE  OBRA '!#REF!</definedName>
    <definedName name="MO_TRIHUEDOM">'MANO DE  OBRA '!#REF!</definedName>
    <definedName name="MO_TUBALCANTH3M12">'MANO DE  OBRA '!#REF!</definedName>
    <definedName name="MO_TUBALCANTH3M15">'MANO DE  OBRA '!#REF!</definedName>
    <definedName name="MO_TUBALCANTH3M21">'MANO DE  OBRA '!#REF!</definedName>
    <definedName name="MO_TUBALCANTH3M24">'MANO DE  OBRA '!#REF!</definedName>
    <definedName name="MO_TUBALCANTH3M30">'MANO DE  OBRA '!#REF!</definedName>
    <definedName name="MO_TUBALCANTH3M36">'MANO DE  OBRA '!#REF!</definedName>
    <definedName name="MO_TUBALCANTH3M6">'MANO DE  OBRA '!#REF!</definedName>
    <definedName name="MO_TUBALCANTH3M8">'MANO DE  OBRA '!#REF!</definedName>
    <definedName name="MO_TUBALCANTM3M12">'MANO DE  OBRA '!#REF!</definedName>
    <definedName name="MO_TUBALCANTM3M15">'MANO DE  OBRA '!#REF!</definedName>
    <definedName name="MO_TUBALCANTM3M21">'MANO DE  OBRA '!#REF!</definedName>
    <definedName name="MO_TUBALCANTM3M24">'MANO DE  OBRA '!#REF!</definedName>
    <definedName name="MO_TUBALCANTM3M30">'MANO DE  OBRA '!#REF!</definedName>
    <definedName name="MO_TUBALCANTM3M36">'MANO DE  OBRA '!#REF!</definedName>
    <definedName name="MO_TUBALCANTM3M6">'MANO DE  OBRA '!#REF!</definedName>
    <definedName name="MO_TUBALCANTM3M8">'MANO DE  OBRA '!#REF!</definedName>
    <definedName name="MO_TUBASB12">'MANO DE  OBRA '!#REF!</definedName>
    <definedName name="MO_TUBASB16">'MANO DE  OBRA '!#REF!</definedName>
    <definedName name="MO_TUBASB20">'MANO DE  OBRA '!#REF!</definedName>
    <definedName name="MO_TUBASB3">'MANO DE  OBRA '!#REF!</definedName>
    <definedName name="MO_TUBASB4">'MANO DE  OBRA '!#REF!</definedName>
    <definedName name="MO_TUBASB6">'MANO DE  OBRA '!#REF!</definedName>
    <definedName name="MO_TUBASB8">'MANO DE  OBRA '!#REF!</definedName>
    <definedName name="MO_TUBHF10">'MANO DE  OBRA '!#REF!</definedName>
    <definedName name="MO_TUBHF12">'MANO DE  OBRA '!#REF!</definedName>
    <definedName name="MO_TUBHF3">'MANO DE  OBRA '!#REF!</definedName>
    <definedName name="MO_TUBHF4">'MANO DE  OBRA '!#REF!</definedName>
    <definedName name="MO_TUBHF6">'MANO DE  OBRA '!#REF!</definedName>
    <definedName name="MO_TUBHF8">'MANO DE  OBRA '!#REF!</definedName>
    <definedName name="MO_TUBHG1">'MANO DE  OBRA '!#REF!</definedName>
    <definedName name="MO_TUBHG10">'MANO DE  OBRA '!#REF!</definedName>
    <definedName name="MO_TUBHG12">'MANO DE  OBRA '!#REF!</definedName>
    <definedName name="MO_TUBHG2">'MANO DE  OBRA '!#REF!</definedName>
    <definedName name="MO_TUBHG212">'MANO DE  OBRA '!#REF!</definedName>
    <definedName name="MO_TUBHG3">'MANO DE  OBRA '!#REF!</definedName>
    <definedName name="MO_TUBHG34">'MANO DE  OBRA '!#REF!</definedName>
    <definedName name="MO_TUBHG4">'MANO DE  OBRA '!#REF!</definedName>
    <definedName name="MO_TUBHG6">'MANO DE  OBRA '!#REF!</definedName>
    <definedName name="MO_TUBHG8">'MANO DE  OBRA '!#REF!</definedName>
    <definedName name="MO_TUBPVC10">'MANO DE  OBRA '!#REF!</definedName>
    <definedName name="MO_TUBPVC114112">'MANO DE  OBRA '!#REF!</definedName>
    <definedName name="MO_TUBPVC12">'MANO DE  OBRA '!#REF!</definedName>
    <definedName name="MO_TUBPVC1234">'MANO DE  OBRA '!#REF!</definedName>
    <definedName name="MO_TUBPVC2">'MANO DE  OBRA '!#REF!</definedName>
    <definedName name="MO_TUBPVC3">'MANO DE  OBRA '!#REF!</definedName>
    <definedName name="MO_TUBPVC34">'MANO DE  OBRA '!#REF!</definedName>
    <definedName name="MO_TUBPVC4">'MANO DE  OBRA '!#REF!</definedName>
    <definedName name="MO_TUBPVC6">'MANO DE  OBRA '!#REF!</definedName>
    <definedName name="MO_TUBPVC8">'MANO DE  OBRA '!#REF!</definedName>
    <definedName name="MO_VALVCOMPCAMP10">'MANO DE  OBRA '!#REF!</definedName>
    <definedName name="MO_VALVCOMPCAMP12">'MANO DE  OBRA '!#REF!</definedName>
    <definedName name="MO_VALVCOMPCAMP16">'MANO DE  OBRA '!#REF!</definedName>
    <definedName name="MO_VALVCOMPCAMP2">'MANO DE  OBRA '!#REF!</definedName>
    <definedName name="MO_VALVCOMPCAMP3">'MANO DE  OBRA '!#REF!</definedName>
    <definedName name="MO_VALVCOMPCAMP4">'MANO DE  OBRA '!#REF!</definedName>
    <definedName name="MO_VALVCOMPCAMP6">'MANO DE  OBRA '!#REF!</definedName>
    <definedName name="MO_VALVCOMPCAMP8">'MANO DE  OBRA '!#REF!</definedName>
    <definedName name="MO_VALVCOMPPLAT10">'MANO DE  OBRA '!#REF!</definedName>
    <definedName name="MO_VALVCOMPPLAT12">'MANO DE  OBRA '!#REF!</definedName>
    <definedName name="MO_VALVCOMPPLAT16">'MANO DE  OBRA '!#REF!</definedName>
    <definedName name="MO_VALVCOMPPLAT2">'MANO DE  OBRA '!#REF!</definedName>
    <definedName name="MO_VALVCOMPPLAT3">'MANO DE  OBRA '!#REF!</definedName>
    <definedName name="MO_VALVCOMPPLAT4">'MANO DE  OBRA '!#REF!</definedName>
    <definedName name="MO_VALVCOMPPLAT6">'MANO DE  OBRA '!#REF!</definedName>
    <definedName name="MO_VALVCOMPPLAT8">'MANO DE  OBRA '!#REF!</definedName>
    <definedName name="MO_VALVCOMPROSCA2">'MANO DE  OBRA '!#REF!</definedName>
    <definedName name="MO_VALVCOMPROSCA3">'MANO DE  OBRA '!#REF!</definedName>
    <definedName name="MO_VALVCOMPROSCA4">'MANO DE  OBRA '!#REF!</definedName>
    <definedName name="MO_VALVCOMPROSCA6">'MANO DE  OBRA '!#REF!</definedName>
    <definedName name="MO_VALVCOMPROSCA8">'MANO DE  OBRA '!#REF!</definedName>
    <definedName name="MO_VALVULAIRE">'MANO DE  OBRA '!#REF!</definedName>
    <definedName name="MO_VENTHCESCAND">'MANO DE  OBRA '!#REF!</definedName>
    <definedName name="MO_VENTHNORM">'MANO DE  OBRA '!#REF!</definedName>
    <definedName name="MO_VERTEDAZULEJO">'MANO DE  OBRA '!#REF!</definedName>
    <definedName name="MO_VERTEDEROCEMGRA">'MANO DE  OBRA '!#REF!</definedName>
    <definedName name="MO_VERTEDEROHIERRO">'MANO DE  OBRA '!#REF!</definedName>
    <definedName name="MO_VERTEDPUL">'MANO DE  OBRA '!#REF!</definedName>
    <definedName name="MO_VIOLINAR1CARA">'MANO DE  OBRA '!#REF!</definedName>
    <definedName name="MO_VUELOAISLADO">'MANO DE  OBRA '!#REF!</definedName>
    <definedName name="MO_YESOCAPITEL">'MANO DE  OBRA '!#REF!</definedName>
    <definedName name="MO_YESOCORNISA">'MANO DE  OBRA '!#REF!</definedName>
    <definedName name="MO_YESOPANDERETA">'MANO DE  OBRA '!#REF!</definedName>
    <definedName name="MO_YESOPLAFOND">'MANO DE  OBRA '!#REF!</definedName>
    <definedName name="MO_YESOPLAFONLAM">'MANO DE  OBRA '!#REF!</definedName>
    <definedName name="MO_YESOROSETA16">'MANO DE  OBRA '!#REF!</definedName>
    <definedName name="MO_YESOROSETA24">'MANO DE  OBRA '!#REF!</definedName>
    <definedName name="MO_ZABALETAPISO">'MANO DE  OBRA '!#REF!</definedName>
    <definedName name="MO_ZABALETATECHO">'MANO DE  OBRA '!#REF!</definedName>
    <definedName name="MO_ZAPISOCOLEC">'MANO DE  OBRA '!$C$28</definedName>
    <definedName name="MO_ZOCCOR">'MANO DE  OBRA '!#REF!</definedName>
    <definedName name="MO_ZOCCORESC">'MANO DE  OBRA '!#REF!</definedName>
    <definedName name="MO_ZOCGRAESC">'MANO DE  OBRA '!#REF!</definedName>
    <definedName name="MO_ZOCGRAPISO">'MANO DE  OBRA '!#REF!</definedName>
    <definedName name="MOALBA">'MANO DE  OBRA '!$B$7</definedName>
    <definedName name="MOBADENES">'MANO DE  OBRA '!$B$19</definedName>
    <definedName name="MOBLOQUES">'MANO DE  OBRA '!#REF!</definedName>
    <definedName name="MOCARP">'MANO DE  OBRA '!$B$43</definedName>
    <definedName name="MOCARPCOLCON">'MANO DE  OBRA '!#REF!</definedName>
    <definedName name="MOCARPCOLCUA">'MANO DE  OBRA '!#REF!</definedName>
    <definedName name="MOCARPCOLCUAINST">'MANO DE  OBRA '!#REF!</definedName>
    <definedName name="MOCARPCOLINS">'MANO DE  OBRA '!#REF!</definedName>
    <definedName name="MOCARPCOLRED">'MANO DE  OBRA '!#REF!</definedName>
    <definedName name="MOCARPCOLREDINST">'MANO DE  OBRA '!#REF!</definedName>
    <definedName name="MOCARPCOLTAPAS">'MANO DE  OBRA '!#REF!</definedName>
    <definedName name="MOCARPDESENC">'MANO DE  OBRA '!$B$45</definedName>
    <definedName name="MOCARPESTVARIAS">'MANO DE  OBRA '!#REF!</definedName>
    <definedName name="MOCARPFALSOPISO">'MANO DE  OBRA '!#REF!</definedName>
    <definedName name="MOCARPMUROS">'MANO DE  OBRA '!#REF!</definedName>
    <definedName name="MOCARPOTROS">'MANO DE  OBRA '!#REF!</definedName>
    <definedName name="MOCARPTC">'MANO DE  OBRA '!$B$53</definedName>
    <definedName name="MOCARPTRABTERM">'MANO DE  OBRA '!#REF!</definedName>
    <definedName name="MOCARPVIGADINT">'MANO DE  OBRA '!#REF!</definedName>
    <definedName name="MOCOLOCADIC">'MANO DE  OBRA '!#REF!</definedName>
    <definedName name="MOCONTENES">'MANO DE  OBRA '!$B$10</definedName>
    <definedName name="MOCU">'MANO DE  OBRA '!$A$5</definedName>
    <definedName name="MODEMOLER">'MANO DE  OBRA '!$B$57</definedName>
    <definedName name="MODESAGUES">'MANO DE  OBRA '!#REF!</definedName>
    <definedName name="MODUCHA">#REF!</definedName>
    <definedName name="MOEBANIST">'MANO DE  OBRA '!#REF!</definedName>
    <definedName name="MOELECT">'MANO DE  OBRA '!#REF!</definedName>
    <definedName name="MOELECTCONAPAR">'MANO DE  OBRA '!#REF!</definedName>
    <definedName name="MOELECTINTSEG">'MANO DE  OBRA '!#REF!</definedName>
    <definedName name="MOELECTRESECO">'MANO DE  OBRA '!#REF!</definedName>
    <definedName name="MOELECTSALECON">'MANO DE  OBRA '!#REF!</definedName>
    <definedName name="MOELECTSALTIM">'MANO DE  OBRA '!#REF!</definedName>
    <definedName name="MOELECTSALTUBEXT">'MANO DE  OBRA '!#REF!</definedName>
    <definedName name="MOELECTSALTUBOCU">'MANO DE  OBRA '!#REF!</definedName>
    <definedName name="MOELECTSALWP">'MANO DE  OBRA '!#REF!</definedName>
    <definedName name="MOEMPAÑETES">'MANO DE  OBRA '!#REF!</definedName>
    <definedName name="MOESCALONES">'MANO DE  OBRA '!#REF!</definedName>
    <definedName name="MOEXCAVAR">'MANO DE  OBRA '!$B$69</definedName>
    <definedName name="MOFREGDOBLE">#REF!</definedName>
    <definedName name="MOFREGSENC">#REF!</definedName>
    <definedName name="MOINODALA">#REF!</definedName>
    <definedName name="MOINODALA1">#REF!</definedName>
    <definedName name="MOINODBCO">#REF!</definedName>
    <definedName name="MOINODBCO1">#REF!</definedName>
    <definedName name="MOINSTACCES">'MANO DE  OBRA '!#REF!</definedName>
    <definedName name="MOINSTDUCHA">#REF!</definedName>
    <definedName name="MOINSTFREGDOBLE">#REF!</definedName>
    <definedName name="MOINSTFREGSENC">#REF!</definedName>
    <definedName name="MOINSTINAGRANGRIS">#REF!</definedName>
    <definedName name="MOINSTINOBCO">#REF!</definedName>
    <definedName name="MOINSTINOCOLOR">#REF!</definedName>
    <definedName name="MOINSTINODOROAL">#REF!</definedName>
    <definedName name="MOINSTINODOROALC">#REF!</definedName>
    <definedName name="MOINSTLAV1917BCO">#REF!</definedName>
    <definedName name="MOINSTLAV1917COLOR">#REF!</definedName>
    <definedName name="MOINSTLAVDOBLE">#REF!</definedName>
    <definedName name="MOINSTLAVOVBCO">#REF!</definedName>
    <definedName name="MOINSTLAVOVCOLOR">#REF!</definedName>
    <definedName name="MOINSTLAVPEQBCO">#REF!</definedName>
    <definedName name="MOINSTLAVSENCILLO">#REF!</definedName>
    <definedName name="MOINSTORINAL12BCO">#REF!</definedName>
    <definedName name="MOINSTORINAL12BCOFLU">#REF!</definedName>
    <definedName name="MOINSTORINALPEQ">#REF!</definedName>
    <definedName name="MOINSTVENTANAS">'MANO DE  OBRA '!#REF!</definedName>
    <definedName name="MOLABVARIAS">'MANO DE  OBRA '!#REF!</definedName>
    <definedName name="MOLADRILLOS">'MANO DE  OBRA '!#REF!</definedName>
    <definedName name="MOLAVADEROS">'MANO DE  OBRA '!#REF!</definedName>
    <definedName name="MOLAVAM1917BCO">#REF!</definedName>
    <definedName name="MOLAVAM1917COLOR">#REF!</definedName>
    <definedName name="MOLAVAMOVBCO">#REF!</definedName>
    <definedName name="MOLAVAMOVCOLOR">#REF!</definedName>
    <definedName name="MOLAVAMPEQBCO">#REF!</definedName>
    <definedName name="MOLAVGRANDOBLE">#REF!</definedName>
    <definedName name="MOLAVGRANSENC">#REF!</definedName>
    <definedName name="MOMALLACICL">'MANO DE  OBRA '!#REF!</definedName>
    <definedName name="MOMARMOL">'MANO DE  OBRA '!#REF!</definedName>
    <definedName name="MOOMP">'MANO DE  OBRA '!#REF!</definedName>
    <definedName name="MOOMPMT">'MANO DE  OBRA '!#REF!</definedName>
    <definedName name="MOOMPRE">'MANO DE  OBRA '!#REF!</definedName>
    <definedName name="MOOMPROE">'MANO DE  OBRA '!#REF!</definedName>
    <definedName name="MOOMPROPC">'MANO DE  OBRA '!#REF!</definedName>
    <definedName name="MOOMPROV">'MANO DE  OBRA '!#REF!</definedName>
    <definedName name="MOOMPTR">'MANO DE  OBRA '!#REF!</definedName>
    <definedName name="MOOPMCF">'MANO DE  OBRA '!#REF!</definedName>
    <definedName name="MOOPMMN">'MANO DE  OBRA '!#REF!</definedName>
    <definedName name="MOORINAL12">#REF!</definedName>
    <definedName name="MOORINAL12FLUX">#REF!</definedName>
    <definedName name="MOORINALPEQ">#REF!</definedName>
    <definedName name="MOPIEDRAS">'MANO DE  OBRA '!$B$31</definedName>
    <definedName name="MOPINTURA">'MANO DE  OBRA '!#REF!</definedName>
    <definedName name="MOPISOS">'MANO DE  OBRA '!#REF!</definedName>
    <definedName name="MOPLOM">'MANO DE  OBRA '!#REF!</definedName>
    <definedName name="MOPLOMACOMURB">'MANO DE  OBRA '!#REF!</definedName>
    <definedName name="MOPLOMARRASTRE">'MANO DE  OBRA '!#REF!</definedName>
    <definedName name="MOPLOMAUMENTO">'MANO DE  OBRA '!#REF!</definedName>
    <definedName name="MOPLOMBAJANTES">'MANO DE  OBRA '!#REF!</definedName>
    <definedName name="MOPLOMBAÑERA">'MANO DE  OBRA '!#REF!</definedName>
    <definedName name="MOPLOMBIDET">#REF!</definedName>
    <definedName name="MOPLOMBÑERALIV">#REF!</definedName>
    <definedName name="MOPLOMBÑERAPES">#REF!</definedName>
    <definedName name="MOPLOMBOMBACCIRC">'MANO DE  OBRA '!#REF!</definedName>
    <definedName name="MOPLOMBOMBASCIRC">'MANO DE  OBRA '!#REF!</definedName>
    <definedName name="MOPLOMCALENT">'MANO DE  OBRA '!#REF!</definedName>
    <definedName name="MOPLOMCOLABASTCOBRE">'MANO DE  OBRA '!#REF!</definedName>
    <definedName name="MOPLOMCOLABASTHG">'MANO DE  OBRA '!#REF!</definedName>
    <definedName name="MOPLOMCOLDESPLU">'MANO DE  OBRA '!#REF!</definedName>
    <definedName name="MOPLOMCONSEPTICO">'MANO DE  OBRA '!#REF!</definedName>
    <definedName name="MOPLOMDESAGUES">'MANO DE  OBRA '!#REF!</definedName>
    <definedName name="MOPLOMDESMONTAR">'MANO DE  OBRA '!#REF!</definedName>
    <definedName name="MOPLOMDUCHACF">#REF!</definedName>
    <definedName name="MOPLOMDUCHAFRIA">#REF!</definedName>
    <definedName name="MOPLOMEMPALMEAGUA">'MANO DE  OBRA '!#REF!</definedName>
    <definedName name="MOPLOMEMPALMEARRAS">'MANO DE  OBRA '!#REF!</definedName>
    <definedName name="MOPLOMFREGA">'MANO DE  OBRA '!#REF!</definedName>
    <definedName name="MOPLOMFREGDOBLE">#REF!</definedName>
    <definedName name="MOPLOMFRGSENC">#REF!</definedName>
    <definedName name="MOPLOMINO">'MANO DE  OBRA '!#REF!</definedName>
    <definedName name="MOPLOMINODORO">#REF!</definedName>
    <definedName name="MOPLOMINSTCAJAVALV">'MANO DE  OBRA '!#REF!</definedName>
    <definedName name="MOPLOMINSTCAMPANAS">'MANO DE  OBRA '!#REF!</definedName>
    <definedName name="MOPLOMINSTGIBAULT">'MANO DE  OBRA '!#REF!</definedName>
    <definedName name="MOPLOMINSTHIDR">'MANO DE  OBRA '!#REF!</definedName>
    <definedName name="MOPLOMINSTLAVADORAS">'MANO DE  OBRA '!#REF!</definedName>
    <definedName name="MOPLOMINSTLLAVES">'MANO DE  OBRA '!#REF!</definedName>
    <definedName name="MOPLOMINSTMANGAS">'MANO DE  OBRA '!#REF!</definedName>
    <definedName name="MOPLOMINSTMEDIDOR">'MANO DE  OBRA '!#REF!</definedName>
    <definedName name="MOPLOMINSTNEVERA">'MANO DE  OBRA '!#REF!</definedName>
    <definedName name="MOPLOMINSTPZAESPPVC">'MANO DE  OBRA '!#REF!</definedName>
    <definedName name="MOPLOMINSTPZAESPROSCA">'MANO DE  OBRA '!#REF!</definedName>
    <definedName name="MOPLOMINSTTG">'MANO DE  OBRA '!#REF!</definedName>
    <definedName name="MOPLOMINSTTINACO">'MANO DE  OBRA '!#REF!</definedName>
    <definedName name="MOPLOMINSTVALVAIRE">'MANO DE  OBRA '!#REF!</definedName>
    <definedName name="MOPLOMINSTVALVCOMPCAMP">'MANO DE  OBRA '!#REF!</definedName>
    <definedName name="MOPLOMINSTVALVCOMPPLAT">'MANO DE  OBRA '!#REF!</definedName>
    <definedName name="MOPLOMINSTVALVCOMPROSCA">'MANO DE  OBRA '!#REF!</definedName>
    <definedName name="MOPLOMLAVA">'MANO DE  OBRA '!#REF!</definedName>
    <definedName name="MOPLOMLAVAMEMPOT">#REF!</definedName>
    <definedName name="MOPLOMLAVAMPATAS">#REF!</definedName>
    <definedName name="MOPLOMLAVAMPEDEST">#REF!</definedName>
    <definedName name="MOPLOMLAVAMSB">#REF!</definedName>
    <definedName name="MOPLOMLAVAMSINP">#REF!</definedName>
    <definedName name="MOPLOMLAVDOBLE">#REF!</definedName>
    <definedName name="MOPLOMLAVSENC">#REF!</definedName>
    <definedName name="MOPLOMORINAL">'MANO DE  OBRA '!#REF!</definedName>
    <definedName name="MOPLOMORINAL12F">#REF!</definedName>
    <definedName name="MOPLOMORINALFCFLUX">#REF!</definedName>
    <definedName name="MOPLOMORINALPEQ">#REF!</definedName>
    <definedName name="MOPLOMSALAGUACOB">'MANO DE  OBRA '!#REF!</definedName>
    <definedName name="MOPLOMSALAGUAHGPVC">'MANO DE  OBRA '!#REF!</definedName>
    <definedName name="MOPLOMTERMLAVAD">'MANO DE  OBRA '!#REF!</definedName>
    <definedName name="MOPLOMTUBAC">'MANO DE  OBRA '!#REF!</definedName>
    <definedName name="MOPLOMTUBALCSAN03">'MANO DE  OBRA '!#REF!</definedName>
    <definedName name="MOPLOMTUBALCSAN36">'MANO DE  OBRA '!#REF!</definedName>
    <definedName name="MOPLOMTUBHF">'MANO DE  OBRA '!#REF!</definedName>
    <definedName name="MOPLOMTUBHG">'MANO DE  OBRA '!#REF!</definedName>
    <definedName name="MOPLOMTUBPVC">'MANO DE  OBRA '!#REF!</definedName>
    <definedName name="MOPLOMVERTGRANITO">#REF!</definedName>
    <definedName name="MOPULIMENTO">'MANO DE  OBRA '!#REF!</definedName>
    <definedName name="MOREGISTROS">'MANO DE  OBRA '!#REF!</definedName>
    <definedName name="MOREVEST">'MANO DE  OBRA '!$B$40</definedName>
    <definedName name="MORTERO11">#REF!</definedName>
    <definedName name="MORTERO110">#REF!</definedName>
    <definedName name="MORTERO12">#REF!</definedName>
    <definedName name="MORTERO12PUL">#REF!</definedName>
    <definedName name="MORTERO13">#REF!</definedName>
    <definedName name="MORTERO14">#REF!</definedName>
    <definedName name="MORTERO15">#REF!</definedName>
    <definedName name="MORTERO16">#REF!</definedName>
    <definedName name="MOSUBIRMAT">'MANO DE  OBRA '!#REF!</definedName>
    <definedName name="MOTELE">INSUMOS!#REF!</definedName>
    <definedName name="MOTERMTECHOS">'MANO DE  OBRA '!#REF!</definedName>
    <definedName name="MOVARILLEROS">'MANO DE  OBRA '!$B$92</definedName>
    <definedName name="MOVARIOS">'MANO DE  OBRA '!#REF!</definedName>
    <definedName name="MOVERTGRANGRIS">#REF!</definedName>
    <definedName name="MOYESO">'MANO DE  OBRA '!#REF!</definedName>
    <definedName name="NATILLA">'ANALISIS UNITARIOS'!#REF!</definedName>
    <definedName name="ORI12FBCOFLUX">'ANALISIS UNITARIOS'!#REF!</definedName>
    <definedName name="ORIPEQBCO">'ANALISIS UNITARIOS'!#REF!</definedName>
    <definedName name="P_12BLOCK12L">INSUMOS!#REF!</definedName>
    <definedName name="P_12BLOCK6L">INSUMOS!#REF!</definedName>
    <definedName name="P_12BLOCK8L">INSUMOS!#REF!</definedName>
    <definedName name="P_ABR112EMT1H">INSUMOS!#REF!</definedName>
    <definedName name="P_ABR112HG">INSUMOS!#REF!</definedName>
    <definedName name="P_ABR114HG">INSUMOS!#REF!</definedName>
    <definedName name="P_ABR12EMT1H">INSUMOS!#REF!</definedName>
    <definedName name="P_ABR12EMT2H">INSUMOS!#REF!</definedName>
    <definedName name="P_ABR1HG1H">INSUMOS!#REF!</definedName>
    <definedName name="P_ABR1HG2H">INSUMOS!#REF!</definedName>
    <definedName name="P_ABR212HG">INSUMOS!#REF!</definedName>
    <definedName name="P_ABR2HG">INSUMOS!#REF!</definedName>
    <definedName name="P_ABR2HG1H">INSUMOS!#REF!</definedName>
    <definedName name="P_ABR2HG2H">INSUMOS!#REF!</definedName>
    <definedName name="P_ABR34HG1H">INSUMOS!#REF!</definedName>
    <definedName name="P_ABR34HG2H">INSUMOS!#REF!</definedName>
    <definedName name="P_ABR3HG">INSUMOS!#REF!</definedName>
    <definedName name="P_ABR3HG2H">INSUMOS!#REF!</definedName>
    <definedName name="P_ABR4HG">INSUMOS!#REF!</definedName>
    <definedName name="P_ABR4HG2H">INSUMOS!#REF!</definedName>
    <definedName name="P_ABRAZADERA1">INSUMOS!#REF!</definedName>
    <definedName name="P_ABRAZADERA112">INSUMOS!#REF!</definedName>
    <definedName name="P_ABRAZADERA12">INSUMOS!#REF!</definedName>
    <definedName name="P_ABRAZADERA2">INSUMOS!#REF!</definedName>
    <definedName name="P_ABRAZADERA3">INSUMOS!#REF!</definedName>
    <definedName name="P_ABRAZADERA34">INSUMOS!#REF!</definedName>
    <definedName name="P_ABRAZADERA4">INSUMOS!#REF!</definedName>
    <definedName name="P_ACAHOR2">INSUMOS!$G$171</definedName>
    <definedName name="P_ACAHOR3">INSUMOS!$G$168</definedName>
    <definedName name="P_ACAHOR4">INSUMOS!$G$169</definedName>
    <definedName name="P_ACAHOR5">INSUMOS!$G$170</definedName>
    <definedName name="P_ACARREO12BLOCK12L">#REF!</definedName>
    <definedName name="P_ACARREO12BLOCK6L">#REF!</definedName>
    <definedName name="P_ACARREO12BLOCK8L">#REF!</definedName>
    <definedName name="P_ACARREOADO50080">INSUMOS!#REF!</definedName>
    <definedName name="P_ACARREOADO50080R">INSUMOS!#REF!</definedName>
    <definedName name="P_ACARREOADO511">INSUMOS!#REF!</definedName>
    <definedName name="P_ACARREOADO511ROJO">INSUMOS!#REF!</definedName>
    <definedName name="P_ACARREOADO604">INSUMOS!#REF!</definedName>
    <definedName name="P_ACARREOADO604ROJO">INSUMOS!#REF!</definedName>
    <definedName name="P_ACARREOBALD61A160">INSUMOS!#REF!</definedName>
    <definedName name="P_ACARREOBLDINTEL6X8X8">#REF!</definedName>
    <definedName name="P_ACARREOBLDINTEL8X8X8">#REF!</definedName>
    <definedName name="P_ACARREOBLOCALPER">#REF!</definedName>
    <definedName name="P_ACARREOBLOCK12L">#REF!</definedName>
    <definedName name="P_ACARREOBLOCK4L">#REF!</definedName>
    <definedName name="P_ACARREOBLOCK5L">#REF!</definedName>
    <definedName name="P_ACARREOBLOCK5TEX">#REF!</definedName>
    <definedName name="P_ACARREOBLOCK6DEC">#REF!</definedName>
    <definedName name="P_ACARREOBLOCK6EURO">#REF!</definedName>
    <definedName name="P_ACARREOBLOCK6L">#REF!</definedName>
    <definedName name="P_ACARREOBLOCK6LVARILLA">#REF!</definedName>
    <definedName name="P_ACARREOBLOCK6TEX">#REF!</definedName>
    <definedName name="P_ACARREOBLOCK8DEC">#REF!</definedName>
    <definedName name="P_ACARREOBLOCK8EURO">#REF!</definedName>
    <definedName name="P_ACARREOBLOCK8L">#REF!</definedName>
    <definedName name="P_ACARREOBLOCK8LVARILLA">#REF!</definedName>
    <definedName name="P_ACARREOBLOCK8TEX">#REF!</definedName>
    <definedName name="P_ACARREOBLOVIGA6">#REF!</definedName>
    <definedName name="P_ACARREOBLOVIGA8">#REF!</definedName>
    <definedName name="P_ACARREOBLOVJE">#REF!</definedName>
    <definedName name="P_ACARREOBOVED">INSUMOS!#REF!</definedName>
    <definedName name="P_ACARREOEBA">INSUMOS!#REF!</definedName>
    <definedName name="P_ACARREOGRANITOVJE">INSUMOS!#REF!</definedName>
    <definedName name="P_ACARREOGRAYBALD3030">INSUMOS!#REF!</definedName>
    <definedName name="P_ACARREOGRAYBALD4040">INSUMOS!#REF!</definedName>
    <definedName name="P_ACARREOGRAYBALD4060">INSUMOS!#REF!</definedName>
    <definedName name="P_ACARREOLAV1">INSUMOS!#REF!</definedName>
    <definedName name="P_ACARREOLAV2">INSUMOS!#REF!</definedName>
    <definedName name="P_ACARREOLAVTINA">INSUMOS!#REF!</definedName>
    <definedName name="P_ACARREOMORTEROBLOQ">INSUMOS!$G$63</definedName>
    <definedName name="P_ACARREOPARAGOMAS">INSUMOS!#REF!</definedName>
    <definedName name="P_ACARREOPAVI">INSUMOS!#REF!</definedName>
    <definedName name="P_ACARREOPIEDPAVDGVE">INSUMOS!#REF!</definedName>
    <definedName name="P_ACARREOPIEDPAVG3">INSUMOS!#REF!</definedName>
    <definedName name="P_ACARREOPIEDPAVG45">INSUMOS!#REF!</definedName>
    <definedName name="P_ACARREOPISOS">INSUMOS!#REF!</definedName>
    <definedName name="P_ACARREOROTURA">INSUMOS!#REF!</definedName>
    <definedName name="P_ACARREOVER">INSUMOS!#REF!</definedName>
    <definedName name="P_ACARREOZOCALOS">INSUMOS!#REF!</definedName>
    <definedName name="P_ACARREPTABLETA">INSUMOS!#REF!</definedName>
    <definedName name="P_ACC5CORR">INSUMOS!#REF!</definedName>
    <definedName name="P_ACC6CROMO">INSUMOS!#REF!</definedName>
    <definedName name="P_ACEFRA">INSUMOS!$G$172</definedName>
    <definedName name="P_ACERO600120">#REF!</definedName>
    <definedName name="P_ACERO600125">#REF!</definedName>
    <definedName name="P_ACERO600130">#REF!</definedName>
    <definedName name="P_ACERO600135">#REF!</definedName>
    <definedName name="P_ACERO600140">#REF!</definedName>
    <definedName name="P_ACERO6011220">#REF!</definedName>
    <definedName name="P_ACERO6011225">#REF!</definedName>
    <definedName name="P_ACERO6011230">#REF!</definedName>
    <definedName name="P_ACERO6011235">#REF!</definedName>
    <definedName name="P_ACERO6011240">#REF!</definedName>
    <definedName name="P_ACERO6011420">#REF!</definedName>
    <definedName name="P_ACERO6011425">#REF!</definedName>
    <definedName name="P_ACERO6011430">#REF!</definedName>
    <definedName name="P_ACERO6011435">#REF!</definedName>
    <definedName name="P_ACERO6011440">#REF!</definedName>
    <definedName name="P_ACERO6011820">#REF!</definedName>
    <definedName name="P_ACERO6011825">#REF!</definedName>
    <definedName name="P_ACERO6011830">#REF!</definedName>
    <definedName name="P_ACERO6011835">#REF!</definedName>
    <definedName name="P_ACERO6011840">#REF!</definedName>
    <definedName name="P_ACERO601220">#REF!</definedName>
    <definedName name="P_ACERO601225">#REF!</definedName>
    <definedName name="P_ACERO601230">#REF!</definedName>
    <definedName name="P_ACERO601235">#REF!</definedName>
    <definedName name="P_ACERO601240">#REF!</definedName>
    <definedName name="P_ACERO6013820">#REF!</definedName>
    <definedName name="P_ACERO6013825">#REF!</definedName>
    <definedName name="P_ACERO6013830">#REF!</definedName>
    <definedName name="P_ACERO6013835">#REF!</definedName>
    <definedName name="P_ACERO6013840">#REF!</definedName>
    <definedName name="P_ACERO603420">#REF!</definedName>
    <definedName name="P_ACERO603425">#REF!</definedName>
    <definedName name="P_ACERO603430">#REF!</definedName>
    <definedName name="P_ACERO603435">#REF!</definedName>
    <definedName name="P_ACERO603440">#REF!</definedName>
    <definedName name="P_ACERO603820">INSUMOS!$G$9</definedName>
    <definedName name="P_ACERO603825">#REF!</definedName>
    <definedName name="P_ACERO603830">#REF!</definedName>
    <definedName name="P_ACERO603835">#REF!</definedName>
    <definedName name="P_ACERO603840">#REF!</definedName>
    <definedName name="P_ACERO605820">#REF!</definedName>
    <definedName name="P_ACERO605825">#REF!</definedName>
    <definedName name="P_ACERO605830">#REF!</definedName>
    <definedName name="P_ACERO605835">#REF!</definedName>
    <definedName name="P_ACERO605840">#REF!</definedName>
    <definedName name="P_ACERO607820">#REF!</definedName>
    <definedName name="P_ACERO607825">#REF!</definedName>
    <definedName name="P_ACERO607830">#REF!</definedName>
    <definedName name="P_ACERO607835">#REF!</definedName>
    <definedName name="P_ACERO607840">#REF!</definedName>
    <definedName name="P_ACEROMALLA23100">INSUMOS!$G$10</definedName>
    <definedName name="P_ACEROMALLA23150">INSUMOS!$G$11</definedName>
    <definedName name="P_ACEROMALLA23200">INSUMOS!$G$12</definedName>
    <definedName name="P_ACEROMALLA25100">INSUMOS!$G$13</definedName>
    <definedName name="P_ACEROMALLA25150">INSUMOS!$G$14</definedName>
    <definedName name="P_ACEROMALLA25200">INSUMOS!$G$15</definedName>
    <definedName name="P_ACEROMALLA27100">INSUMOS!$G$16</definedName>
    <definedName name="P_ACEROMALLA27150">INSUMOS!$G$17</definedName>
    <definedName name="P_ACEROMALLA29100">INSUMOS!$G$18</definedName>
    <definedName name="P_ACEROMALLA29150">INSUMOS!$G$19</definedName>
    <definedName name="P_ACEROMALLA29200">INSUMOS!$G$20</definedName>
    <definedName name="P_ADAPTCPVCH12">INSUMOS!#REF!</definedName>
    <definedName name="P_ADAPTCPVCH34">INSUMOS!#REF!</definedName>
    <definedName name="P_ADAPTCPVCM1">INSUMOS!#REF!</definedName>
    <definedName name="P_ADAPTCPVCM112">INSUMOS!#REF!</definedName>
    <definedName name="P_ADAPTCPVCM12">INSUMOS!#REF!</definedName>
    <definedName name="P_ADAPTCPVCM34">INSUMOS!#REF!</definedName>
    <definedName name="P_ADAPTPPRH12X20">INSUMOS!#REF!</definedName>
    <definedName name="P_ADAPTPPRH12X25">INSUMOS!#REF!</definedName>
    <definedName name="P_ADAPTPPRH34X25">INSUMOS!#REF!</definedName>
    <definedName name="P_ADAPTPPRH34X32">INSUMOS!#REF!</definedName>
    <definedName name="P_ADAPTPPRM112">INSUMOS!#REF!</definedName>
    <definedName name="P_ADAPTPPRM12X20">INSUMOS!#REF!</definedName>
    <definedName name="P_ADAPTPPRM12X25">INSUMOS!#REF!</definedName>
    <definedName name="P_ADAPTPPRM1X32">INSUMOS!#REF!</definedName>
    <definedName name="P_ADAPTPPRM2X2">INSUMOS!#REF!</definedName>
    <definedName name="P_ADAPTPPRM34X20">INSUMOS!#REF!</definedName>
    <definedName name="P_ADAPTPPRM34X25">INSUMOS!#REF!</definedName>
    <definedName name="P_ADAPTPPRM34X32">INSUMOS!#REF!</definedName>
    <definedName name="P_ADAPTPVCPRESH1">INSUMOS!#REF!</definedName>
    <definedName name="P_ADAPTPVCPRESH112">INSUMOS!#REF!</definedName>
    <definedName name="P_ADAPTPVCPRESH12">INSUMOS!#REF!</definedName>
    <definedName name="P_ADAPTPVCPRESH2">INSUMOS!#REF!</definedName>
    <definedName name="P_ADAPTPVCPRESH3">INSUMOS!#REF!</definedName>
    <definedName name="P_ADAPTPVCPRESH34">INSUMOS!#REF!</definedName>
    <definedName name="P_ADAPTPVCPRESH4">INSUMOS!#REF!</definedName>
    <definedName name="P_ADAPTPVCPRESH8">INSUMOS!#REF!</definedName>
    <definedName name="P_ADAPTPVCPRESM1">INSUMOS!#REF!</definedName>
    <definedName name="P_ADAPTPVCPRESM112">INSUMOS!#REF!</definedName>
    <definedName name="P_ADAPTPVCPRESM12">INSUMOS!#REF!</definedName>
    <definedName name="P_ADAPTPVCPRESM2">INSUMOS!#REF!</definedName>
    <definedName name="P_ADAPTPVCPRESM3">INSUMOS!#REF!</definedName>
    <definedName name="P_ADAPTPVCPRESM34">INSUMOS!#REF!</definedName>
    <definedName name="P_ADAPTPVCPRESM4">INSUMOS!#REF!</definedName>
    <definedName name="P_ADAPTPVCPRESM6">INSUMOS!#REF!</definedName>
    <definedName name="P_ADITIVO">INSUMOS!$G$51</definedName>
    <definedName name="P_ADO500G80">INSUMOS!#REF!</definedName>
    <definedName name="P_ADO500R80">INSUMOS!#REF!</definedName>
    <definedName name="P_ADO511G60">INSUMOS!#REF!</definedName>
    <definedName name="P_ADO511G80">INSUMOS!#REF!</definedName>
    <definedName name="P_ADO511R60">INSUMOS!#REF!</definedName>
    <definedName name="P_ADO511R80">INSUMOS!#REF!</definedName>
    <definedName name="P_ADO604G60">INSUMOS!#REF!</definedName>
    <definedName name="P_ADO604G80">INSUMOS!#REF!</definedName>
    <definedName name="P_ADO604R60">INSUMOS!#REF!</definedName>
    <definedName name="P_ADO604R80">INSUMOS!#REF!</definedName>
    <definedName name="P_AGUA">INSUMOS!$G$173</definedName>
    <definedName name="P_AGUARRAS">INSUMOS!#REF!</definedName>
    <definedName name="P_AL10_">INSUMOS!#REF!</definedName>
    <definedName name="P_AL12_">INSUMOS!#REF!</definedName>
    <definedName name="P_AL14_">INSUMOS!#REF!</definedName>
    <definedName name="P_AL14GALV">INSUMOS!$G$22</definedName>
    <definedName name="P_AL16DUPLO">INSUMOS!#REF!</definedName>
    <definedName name="P_AL18DUPLO">INSUMOS!#REF!</definedName>
    <definedName name="P_AL18GALV">INSUMOS!$G$23</definedName>
    <definedName name="P_AL1C">INSUMOS!#REF!</definedName>
    <definedName name="P_AL2_">INSUMOS!#REF!</definedName>
    <definedName name="P_AL20DUPLO">INSUMOS!#REF!</definedName>
    <definedName name="P_AL2C">INSUMOS!#REF!</definedName>
    <definedName name="P_AL3C">INSUMOS!#REF!</definedName>
    <definedName name="P_AL4_">INSUMOS!#REF!</definedName>
    <definedName name="P_AL4C">INSUMOS!#REF!</definedName>
    <definedName name="P_AL6_">INSUMOS!#REF!</definedName>
    <definedName name="P_AL8_">INSUMOS!#REF!</definedName>
    <definedName name="P_ALAMBREURD">INSUMOS!#REF!</definedName>
    <definedName name="P_ALASF">INSUMOS!#REF!</definedName>
    <definedName name="P_ALGOMA">INSUMOS!#REF!</definedName>
    <definedName name="P_ALM">INSUMOS!#REF!</definedName>
    <definedName name="P_ALPUA14X110">INSUMOS!#REF!</definedName>
    <definedName name="P_ALPUA16X110">INSUMOS!#REF!</definedName>
    <definedName name="P_ALPUA16X250">INSUMOS!#REF!</definedName>
    <definedName name="P_ALPUA16X250CEBU">INSUMOS!#REF!</definedName>
    <definedName name="P_ALPUA16X250MOTTO">INSUMOS!#REF!</definedName>
    <definedName name="P_ALPUA17X110">INSUMOS!#REF!</definedName>
    <definedName name="P_ALPUA17X110CIBAO">INSUMOS!#REF!</definedName>
    <definedName name="P_ALPUA17X250TORO">INSUMOS!#REF!</definedName>
    <definedName name="P_ANGULAR112X14">INSUMOS!$G$94</definedName>
    <definedName name="P_ANGULAR112X18">INSUMOS!$G$92</definedName>
    <definedName name="P_ANGULAR112X316">INSUMOS!$G$93</definedName>
    <definedName name="P_ANGULAR114X14">INSUMOS!$G$91</definedName>
    <definedName name="P_ANGULAR114X316">INSUMOS!$G$90</definedName>
    <definedName name="P_ANGULAR12X18">INSUMOS!$G$83</definedName>
    <definedName name="P_ANGULAR12X316">INSUMOS!$G$84</definedName>
    <definedName name="P_ANGULAR1X14">INSUMOS!$G$89</definedName>
    <definedName name="P_ANGULAR1X18">INSUMOS!$G$87</definedName>
    <definedName name="P_ANGULAR1X316">INSUMOS!$G$88</definedName>
    <definedName name="P_ANGULAR212X14">INSUMOS!$G$99</definedName>
    <definedName name="P_ANGULAR212X316">INSUMOS!$G$98</definedName>
    <definedName name="P_ANGULAR2X14">INSUMOS!$G$97</definedName>
    <definedName name="P_ANGULAR2X18">INSUMOS!$G$95</definedName>
    <definedName name="P_ANGULAR2X316">INSUMOS!$G$96</definedName>
    <definedName name="P_ANGULAR34X18">INSUMOS!$G$85</definedName>
    <definedName name="P_ANGULAR34X316">INSUMOS!$G$86</definedName>
    <definedName name="P_ANGULAR3X12">INSUMOS!$G$102</definedName>
    <definedName name="P_ANGULAR3X14">INSUMOS!$G$100</definedName>
    <definedName name="P_ANGULAR3X38">INSUMOS!$G$101</definedName>
    <definedName name="P_ANGULAR4X14">INSUMOS!#REF!</definedName>
    <definedName name="P_ANGULAR4X38">INSUMOS!#REF!</definedName>
    <definedName name="P_ANILLA58BCE">INSUMOS!#REF!</definedName>
    <definedName name="P_AQUAPEL">INSUMOS!$G$50</definedName>
    <definedName name="P_ARANDELAPLANA12">INSUMOS!#REF!</definedName>
    <definedName name="P_ARANDELAPLAS">INSUMOS!#REF!</definedName>
    <definedName name="P_ARANDELAPMET">INSUMOS!#REF!</definedName>
    <definedName name="P_ARENAAZUL">INSUMOS!$G$26</definedName>
    <definedName name="P_ARENAG">INSUMOS!$G$27</definedName>
    <definedName name="P_ARENAMINA">INSUMOS!$G$28</definedName>
    <definedName name="P_ARENATRITAZUL">INSUMOS!$G$29</definedName>
    <definedName name="P_AROLIMPIA">INSUMOS!#REF!</definedName>
    <definedName name="P_ASC08MITSUBISHI">INSUMOS!#REF!</definedName>
    <definedName name="P_ASC10OTIS">INSUMOS!#REF!</definedName>
    <definedName name="P_AVELLANADOR">#REF!</definedName>
    <definedName name="P_BAJANTEALUZINC">INSUMOS!#REF!</definedName>
    <definedName name="P_BALD40X40CENIZACFBCO">INSUMOS!#REF!</definedName>
    <definedName name="P_BALDCORA40X40MONO">INSUMOS!#REF!</definedName>
    <definedName name="P_BALDEXT40X40CUADRIGRIS">INSUMOS!#REF!</definedName>
    <definedName name="P_BALDPUNTI40X40PBCAFBCO">INSUMOS!#REF!</definedName>
    <definedName name="P_BANDEJAPLCROMA">#REF!</definedName>
    <definedName name="P_BANDEJAPLSROMA">#REF!</definedName>
    <definedName name="P_BAÑERABCACOON">INSUMOS!#REF!</definedName>
    <definedName name="P_BAÑERABCAV">INSUMOS!#REF!</definedName>
    <definedName name="P_BAÑERABCAYT">INSUMOS!#REF!</definedName>
    <definedName name="P_BAÑERACARIBEBCA">INSUMOS!#REF!</definedName>
    <definedName name="P_BAÑERAHIDROP">INSUMOS!#REF!</definedName>
    <definedName name="P_BAÑERAPVCBCA">INSUMOS!#REF!</definedName>
    <definedName name="P_BARRA18">INSUMOS!#REF!</definedName>
    <definedName name="P_BARRA30">INSUMOS!#REF!</definedName>
    <definedName name="P_BARRA48">INSUMOS!#REF!</definedName>
    <definedName name="P_BARRA72">INSUMOS!#REF!</definedName>
    <definedName name="P_BARRAC12">INSUMOS!$G$103</definedName>
    <definedName name="P_BARRAC34">INSUMOS!$G$105</definedName>
    <definedName name="P_BARRAC58">INSUMOS!$G$104</definedName>
    <definedName name="P_BARRACORTINABAÑO">INSUMOS!#REF!</definedName>
    <definedName name="P_BARRAFUERZA">#REF!</definedName>
    <definedName name="P_BARRAROSCA12">INSUMOS!#REF!</definedName>
    <definedName name="P_BARRASEG16">INSUMOS!#REF!</definedName>
    <definedName name="P_BARRASEG18">INSUMOS!#REF!</definedName>
    <definedName name="P_BARRASEG18MET">INSUMOS!#REF!</definedName>
    <definedName name="P_BARRASEG24">INSUMOS!#REF!</definedName>
    <definedName name="P_BARRAT10">INSUMOS!#REF!</definedName>
    <definedName name="P_BARRAT4">INSUMOS!#REF!</definedName>
    <definedName name="P_BARRAT6">INSUMOS!#REF!</definedName>
    <definedName name="P_BARRAT7">INSUMOS!#REF!</definedName>
    <definedName name="P_BARRAT8">INSUMOS!#REF!</definedName>
    <definedName name="P_BARROTEFORJA1112X39">INSUMOS!$G$108</definedName>
    <definedName name="P_BISAGRA212">INSUMOS!#REF!</definedName>
    <definedName name="P_BISAGRA3">INSUMOS!#REF!</definedName>
    <definedName name="P_BISAGRA312">INSUMOS!#REF!</definedName>
    <definedName name="P_BISAGRA4">INSUMOS!#REF!</definedName>
    <definedName name="P_BISAGRARECTA">INSUMOS!#REF!</definedName>
    <definedName name="P_BLANCOESPAÑA">INSUMOS!#REF!</definedName>
    <definedName name="P_BLDINTEL6X8X8">INSUMOS!#REF!</definedName>
    <definedName name="P_BLDINTEL8X8X8">INSUMOS!#REF!</definedName>
    <definedName name="P_BLOCALART">INSUMOS!#REF!</definedName>
    <definedName name="P_BLOCALIND">INSUMOS!#REF!</definedName>
    <definedName name="P_BLOCALPER">INSUMOS!#REF!</definedName>
    <definedName name="P_BLOCK12L">INSUMOS!#REF!</definedName>
    <definedName name="P_BLOCK4L">INSUMOS!#REF!</definedName>
    <definedName name="P_BLOCK5L">INSUMOS!#REF!</definedName>
    <definedName name="P_BLOCK5TEX">INSUMOS!#REF!</definedName>
    <definedName name="P_BLOCK6DEC">INSUMOS!#REF!</definedName>
    <definedName name="P_BLOCK6L">INSUMOS!#REF!</definedName>
    <definedName name="P_BLOCK6LE">INSUMOS!#REF!</definedName>
    <definedName name="P_BLOCK6LVARILLA">INSUMOS!#REF!</definedName>
    <definedName name="P_BLOCK6TEX">INSUMOS!#REF!</definedName>
    <definedName name="P_BLOCK8DEC">INSUMOS!#REF!</definedName>
    <definedName name="P_BLOCK8L">INSUMOS!#REF!</definedName>
    <definedName name="P_BLOCK8LE">INSUMOS!#REF!</definedName>
    <definedName name="P_BLOCK8LVARILLA">INSUMOS!#REF!</definedName>
    <definedName name="P_BLOCK8TEX">INSUMOS!#REF!</definedName>
    <definedName name="P_BLOQUECRISTAL1919">INSUMOS!#REF!</definedName>
    <definedName name="P_BLOVIGA6">INSUMOS!#REF!</definedName>
    <definedName name="P_BLOVIGA8">INSUMOS!#REF!</definedName>
    <definedName name="P_BOMBA1">INSUMOS!#REF!</definedName>
    <definedName name="P_BOMBA12">INSUMOS!#REF!</definedName>
    <definedName name="P_BOMBA34">INSUMOS!#REF!</definedName>
    <definedName name="P_BOMBA5">INSUMOS!#REF!</definedName>
    <definedName name="P_BOMBASUMERG1">INSUMOS!#REF!</definedName>
    <definedName name="P_BOMBASUMERG112">INSUMOS!#REF!</definedName>
    <definedName name="P_BOMBASUMERG112SIN">INSUMOS!#REF!</definedName>
    <definedName name="P_BOMBASUMERG1SIN">INSUMOS!#REF!</definedName>
    <definedName name="P_BOMBASUMERG2">INSUMOS!#REF!</definedName>
    <definedName name="P_BOMBASUMERG2SIN">INSUMOS!#REF!</definedName>
    <definedName name="P_BOMBASUMERG5">INSUMOS!#REF!</definedName>
    <definedName name="P_BOMBASUMERG5SIN">INSUMOS!#REF!</definedName>
    <definedName name="P_BOMBILLO23">INSUMOS!#REF!</definedName>
    <definedName name="P_BOMVAC">INSUMOS!$G$213</definedName>
    <definedName name="P_BOMVAC10">INSUMOS!$G$214</definedName>
    <definedName name="P_BOMVACADIC">INSUMOS!$G$216</definedName>
    <definedName name="P_BOMVACMIN">INSUMOS!$G$215</definedName>
    <definedName name="P_BOQUILLAFREG">INSUMOS!#REF!</definedName>
    <definedName name="P_BOQUILLALAVAD212TAPON">INSUMOS!#REF!</definedName>
    <definedName name="P_BOQUILLALAVADCRCT">INSUMOS!#REF!</definedName>
    <definedName name="P_BOQUILLALAVCRO">INSUMOS!#REF!</definedName>
    <definedName name="P_BOQUILLALAVPVC">INSUMOS!#REF!</definedName>
    <definedName name="P_BORDEADOR">#REF!</definedName>
    <definedName name="P_BORDILLOPIECORA">INSUMOS!#REF!</definedName>
    <definedName name="P_BORDILLOPIECORAC">INSUMOS!#REF!</definedName>
    <definedName name="P_BORDILLOPREF">INSUMOS!#REF!</definedName>
    <definedName name="P_BORPAVGPVT">INSUMOS!#REF!</definedName>
    <definedName name="P_BOTAGOMAA41">#REF!</definedName>
    <definedName name="P_BOTAGOMAA43">#REF!</definedName>
    <definedName name="P_BOTAGOMAGI11">#REF!</definedName>
    <definedName name="P_BOTAGOMAGI12">#REF!</definedName>
    <definedName name="P_BOTAGOMAGI9">#REF!</definedName>
    <definedName name="P_BOTAGOMAGII10">#REF!</definedName>
    <definedName name="P_BOTE">INSUMOS!$G$31</definedName>
    <definedName name="P_BOTEEQUIPO">INSUMOS!$G$30</definedName>
    <definedName name="P_BOTIQUIN01CROMCOR">INSUMOS!#REF!</definedName>
    <definedName name="P_BOTIQUINOXM380">INSUMOS!#REF!</definedName>
    <definedName name="P_BOTIQUINOXM701">INSUMOS!#REF!</definedName>
    <definedName name="P_BOTIQUINOXM702A">INSUMOS!#REF!</definedName>
    <definedName name="P_BOTIQUINOXM812">INSUMOS!#REF!</definedName>
    <definedName name="P_BOTIQUINPLAST">INSUMOS!#REF!</definedName>
    <definedName name="P_BOTONTIMBRE">INSUMOS!#REF!</definedName>
    <definedName name="P_BOVEDMAC">INSUMOS!#REF!</definedName>
    <definedName name="P_BREAKER1PH1530A">INSUMOS!#REF!</definedName>
    <definedName name="P_BREAKER2PH40A">INSUMOS!#REF!</definedName>
    <definedName name="P_BREAKER2PH60A">INSUMOS!#REF!</definedName>
    <definedName name="P_BREAKERS2100">INSUMOS!#REF!</definedName>
    <definedName name="P_BREAKERS220">INSUMOS!#REF!</definedName>
    <definedName name="P_BREAKERS260">INSUMOS!#REF!</definedName>
    <definedName name="P_BREAKERS3100">INSUMOS!#REF!</definedName>
    <definedName name="P_BREAKERS330">INSUMOS!#REF!</definedName>
    <definedName name="P_BREAKERSIND2100">INSUMOS!#REF!</definedName>
    <definedName name="P_BREAKERSIND3100">INSUMOS!#REF!</definedName>
    <definedName name="P_BREAKERSIND3500">INSUMOS!#REF!</definedName>
    <definedName name="P_BROCHADPROF112">#REF!</definedName>
    <definedName name="P_BROCHADPROF3">#REF!</definedName>
    <definedName name="P_BROCHADPROF34">#REF!</definedName>
    <definedName name="P_BROCHADPROF4">#REF!</definedName>
    <definedName name="P_BROCHADPROF5">#REF!</definedName>
    <definedName name="P_CABALLETE1021">INSUMOS!#REF!</definedName>
    <definedName name="P_CABALLETE814">INSUMOS!#REF!</definedName>
    <definedName name="P_CABALLETE824">INSUMOS!#REF!</definedName>
    <definedName name="P_CABALLETEBARRO">INSUMOS!#REF!</definedName>
    <definedName name="P_CABALLETEZ29">INSUMOS!#REF!</definedName>
    <definedName name="P_CABALLETEZ34">INSUMOS!#REF!</definedName>
    <definedName name="P_CABLEACERO38">INSUMOS!#REF!</definedName>
    <definedName name="P_CABOZAPNAT">#REF!</definedName>
    <definedName name="P_CABTEJAASFINST">INSUMOS!#REF!</definedName>
    <definedName name="P_CADENA516">INSUMOS!#REF!</definedName>
    <definedName name="P_CAJA2412">INSUMOS!#REF!</definedName>
    <definedName name="P_CAJA2434">INSUMOS!#REF!</definedName>
    <definedName name="P_CAJA4434">INSUMOS!#REF!</definedName>
    <definedName name="P_CAJACONTROL1">INSUMOS!#REF!</definedName>
    <definedName name="P_CAJACONTROL112">INSUMOS!#REF!</definedName>
    <definedName name="P_CAJACONTROL2">INSUMOS!#REF!</definedName>
    <definedName name="P_CAJACONTROL5">INSUMOS!#REF!</definedName>
    <definedName name="P_CAJAOCTA12">INSUMOS!#REF!</definedName>
    <definedName name="P_CAL">INSUMOS!$G$52</definedName>
    <definedName name="P_CALADOBARRO66">INSUMOS!#REF!</definedName>
    <definedName name="P_CALELECTP06">INSUMOS!#REF!</definedName>
    <definedName name="P_CALELECTP08">INSUMOS!#REF!</definedName>
    <definedName name="P_CALELECTP12">INSUMOS!#REF!</definedName>
    <definedName name="P_CALELECTP15">INSUMOS!#REF!</definedName>
    <definedName name="P_CALELECTP20">INSUMOS!#REF!</definedName>
    <definedName name="P_CALELECTUSA_A06">INSUMOS!#REF!</definedName>
    <definedName name="P_CALELECTUSA_A30">INSUMOS!#REF!</definedName>
    <definedName name="P_CALELECTUSA_A40">INSUMOS!#REF!</definedName>
    <definedName name="P_CALELECTUSA_A80">INSUMOS!#REF!</definedName>
    <definedName name="P_CALELECTUSA_D08">INSUMOS!#REF!</definedName>
    <definedName name="P_CALELECTUSA_D15">INSUMOS!#REF!</definedName>
    <definedName name="P_CALELECTUSA_D20">INSUMOS!#REF!</definedName>
    <definedName name="P_CALENTGAS12">INSUMOS!#REF!</definedName>
    <definedName name="P_CALENTGAS15">INSUMOS!#REF!</definedName>
    <definedName name="P_CALENTGAS20">INSUMOS!#REF!</definedName>
    <definedName name="P_CALENTGAS22">INSUMOS!#REF!</definedName>
    <definedName name="P_CALICHE">INSUMOS!$G$32</definedName>
    <definedName name="P_CANDADO">INSUMOS!#REF!</definedName>
    <definedName name="P_CAOBA">INSUMOS!#REF!</definedName>
    <definedName name="P_CAPABATAAMAR">#REF!</definedName>
    <definedName name="P_CAPABATAVERDE">#REF!</definedName>
    <definedName name="P_CAPACPANTVERDE">#REF!</definedName>
    <definedName name="P_CARETAPESMERILAR">#REF!</definedName>
    <definedName name="P_CARRETILLA">#REF!</definedName>
    <definedName name="P_CARTUCHOAMONIACO">#REF!</definedName>
    <definedName name="P_CARTUCHOGAS">#REF!</definedName>
    <definedName name="P_CARTUCHOHUMO">#REF!</definedName>
    <definedName name="P_CARTUCHOPINURA">#REF!</definedName>
    <definedName name="P_CARTUCHOPLAGUICIDA">#REF!</definedName>
    <definedName name="P_CARTUCHOVAPORESORG">#REF!</definedName>
    <definedName name="P_CASCAJO">INSUMOS!$G$33</definedName>
    <definedName name="P_CASCOINDARSEGBCO">#REF!</definedName>
    <definedName name="P_CASCOOBRAMAR">#REF!</definedName>
    <definedName name="P_CASCOOBRNAR">#REF!</definedName>
    <definedName name="P_CASCOOBROJO">#REF!</definedName>
    <definedName name="P_CB">INSUMOS!$G$54</definedName>
    <definedName name="P_CEDRO">INSUMOS!#REF!</definedName>
    <definedName name="P_CEMCPVC16">INSUMOS!#REF!</definedName>
    <definedName name="P_CEMCPVC1GL">INSUMOS!#REF!</definedName>
    <definedName name="P_CEMCPVC32">INSUMOS!#REF!</definedName>
    <definedName name="P_CEMCPVC4">INSUMOS!#REF!</definedName>
    <definedName name="P_CEMCPVC8">INSUMOS!#REF!</definedName>
    <definedName name="P_CEMPVCRI1">INSUMOS!#REF!</definedName>
    <definedName name="P_CEMPVCRI132">INSUMOS!#REF!</definedName>
    <definedName name="P_CEMPVCRI14">INSUMOS!#REF!</definedName>
    <definedName name="P_CEMPVCUSA100">INSUMOS!#REF!</definedName>
    <definedName name="P_CEMPVCUSA125">INSUMOS!#REF!</definedName>
    <definedName name="P_CEMPVCUSA240">INSUMOS!#REF!</definedName>
    <definedName name="P_CEMPVCUSA475">INSUMOS!#REF!</definedName>
    <definedName name="P_CEMPVCUSA950">INSUMOS!#REF!</definedName>
    <definedName name="P_CENEFA420">INSUMOS!#REF!</definedName>
    <definedName name="P_CENEFA620">INSUMOS!#REF!</definedName>
    <definedName name="P_CENEFA631">INSUMOS!#REF!</definedName>
    <definedName name="P_CENEFA727">INSUMOS!#REF!</definedName>
    <definedName name="P_CENEFA820">INSUMOS!#REF!</definedName>
    <definedName name="P_CENEFA820T">INSUMOS!#REF!</definedName>
    <definedName name="P_CENEFA825">INSUMOS!#REF!</definedName>
    <definedName name="P_CENEFA833BEIGE">INSUMOS!#REF!</definedName>
    <definedName name="P_CENEFA833BEIGEM">INSUMOS!#REF!</definedName>
    <definedName name="P_CENEFA833RUSTICO">INSUMOS!#REF!</definedName>
    <definedName name="P_CENEFACOCINA1033">INSUMOS!#REF!</definedName>
    <definedName name="P_CENEFACOCINA7525">INSUMOS!#REF!</definedName>
    <definedName name="P_CENEFACOCINA825">INSUMOS!#REF!</definedName>
    <definedName name="P_CEPILLERACLASICA">INSUMOS!#REF!</definedName>
    <definedName name="P_CEPILLERACRISTAL">INSUMOS!#REF!</definedName>
    <definedName name="P_CERC01">INSUMOS!#REF!</definedName>
    <definedName name="P_CERC02">INSUMOS!#REF!</definedName>
    <definedName name="P_CERC03">INSUMOS!#REF!</definedName>
    <definedName name="P_CERC04">INSUMOS!#REF!</definedName>
    <definedName name="P_CERC05">INSUMOS!#REF!</definedName>
    <definedName name="P_CERIMP06">INSUMOS!#REF!</definedName>
    <definedName name="P_CERIMP07">INSUMOS!#REF!</definedName>
    <definedName name="P_CERIMP08">INSUMOS!#REF!</definedName>
    <definedName name="P_CERIMP09">INSUMOS!#REF!</definedName>
    <definedName name="P_CERIMP10">INSUMOS!#REF!</definedName>
    <definedName name="P_CERIMP11">INSUMOS!#REF!</definedName>
    <definedName name="P_CERIMP12">INSUMOS!#REF!</definedName>
    <definedName name="P_CERRADELECPORTON">INSUMOS!#REF!</definedName>
    <definedName name="P_CERRADELECPTA">INSUMOS!#REF!</definedName>
    <definedName name="P_CERRADWESLOCK">INSUMOS!#REF!</definedName>
    <definedName name="P_CERROJODOBLES32D">INSUMOS!#REF!</definedName>
    <definedName name="P_CERROJODOBLES5">INSUMOS!#REF!</definedName>
    <definedName name="P_CFALTACERRADE">INSUMOS!#REF!</definedName>
    <definedName name="P_CG">INSUMOS!$G$55</definedName>
    <definedName name="P_CHANEL112X112">INSUMOS!#REF!</definedName>
    <definedName name="P_CHAZO25">INSUMOS!#REF!</definedName>
    <definedName name="P_CHAZO30">INSUMOS!#REF!</definedName>
    <definedName name="P_CHAZO40">INSUMOS!#REF!</definedName>
    <definedName name="P_CHAZOCERAMICA">INSUMOS!#REF!</definedName>
    <definedName name="P_CHAZOLADRILLO">INSUMOS!#REF!</definedName>
    <definedName name="P_CHAZOZOCALO">INSUMOS!#REF!</definedName>
    <definedName name="P_CHEQUEHORIZ1">INSUMOS!#REF!</definedName>
    <definedName name="P_CHEQUEHORIZ112">INSUMOS!#REF!</definedName>
    <definedName name="P_CHEQUEHORIZ12">INSUMOS!#REF!</definedName>
    <definedName name="P_CHEQUEHORIZ2">INSUMOS!#REF!</definedName>
    <definedName name="P_CHEQUEHORIZ212">INSUMOS!#REF!</definedName>
    <definedName name="P_CHEQUEHORIZ3">INSUMOS!#REF!</definedName>
    <definedName name="P_CHEQUEHORIZ34">INSUMOS!#REF!</definedName>
    <definedName name="P_CHEQUEHORIZ4">INSUMOS!#REF!</definedName>
    <definedName name="P_CHEQUEVERT1">INSUMOS!#REF!</definedName>
    <definedName name="P_CHEQUEVERT112">INSUMOS!#REF!</definedName>
    <definedName name="P_CHEQUEVERT2">INSUMOS!#REF!</definedName>
    <definedName name="P_CHEQUEVERT212">INSUMOS!#REF!</definedName>
    <definedName name="P_CHEQUEVERT3">INSUMOS!#REF!</definedName>
    <definedName name="P_CHEQUEVERT34">INSUMOS!#REF!</definedName>
    <definedName name="P_CHEQUEVERT4">INSUMOS!#REF!</definedName>
    <definedName name="P_CHESC120BCO">INSUMOS!#REF!</definedName>
    <definedName name="P_CHESC120GRIS">INSUMOS!#REF!</definedName>
    <definedName name="P_CIERREBGPPTANAT">INSUMOS!#REF!</definedName>
    <definedName name="P_CIERREBPEQPPTABRONC">INSUMOS!#REF!</definedName>
    <definedName name="P_CIERREBPEQPPTANAT">INSUMOS!#REF!</definedName>
    <definedName name="P_CILINDROPPTA">INSUMOS!#REF!</definedName>
    <definedName name="P_CINCPLANO">#REF!</definedName>
    <definedName name="P_CINCPUNTERO">#REF!</definedName>
    <definedName name="P_CINCTPALA">#REF!</definedName>
    <definedName name="P_CINTAPELIGRO">INSUMOS!#REF!</definedName>
    <definedName name="P_CINTURONSEG0171">#REF!</definedName>
    <definedName name="P_CINTURONSEG0174">#REF!</definedName>
    <definedName name="P_CINTURONSEG058">#REF!</definedName>
    <definedName name="P_CINTURONSEGERGON">#REF!</definedName>
    <definedName name="P_CIZALLA18">#REF!</definedName>
    <definedName name="P_CIZALLA24">#REF!</definedName>
    <definedName name="P_CIZALLA36">#REF!</definedName>
    <definedName name="P_CIZALLAVARILCR22">#REF!</definedName>
    <definedName name="P_CIZALLAVARILCR28">#REF!</definedName>
    <definedName name="P_CIZALLAVARILCR32">#REF!</definedName>
    <definedName name="P_CLAVO">INSUMOS!#REF!</definedName>
    <definedName name="P_CLAVOA112">INSUMOS!#REF!</definedName>
    <definedName name="P_CLAVOA212">INSUMOS!#REF!</definedName>
    <definedName name="P_CLAVOACERO112">INSUMOS!#REF!</definedName>
    <definedName name="P_CLAVOGALV">INSUMOS!#REF!</definedName>
    <definedName name="P_CLAVOGALVCARTON">INSUMOS!#REF!</definedName>
    <definedName name="P_CLAVOZINC212">INSUMOS!#REF!</definedName>
    <definedName name="P_CODOCANILLACB14X14">INSUMOS!#REF!</definedName>
    <definedName name="P_CODOCANILLACB38X12">INSUMOS!#REF!</definedName>
    <definedName name="P_CODOCANILLACB38X38">INSUMOS!#REF!</definedName>
    <definedName name="P_CODOCANILLACBDOBLE12">INSUMOS!#REF!</definedName>
    <definedName name="P_CODOCOMBCB14X14NPT">INSUMOS!#REF!</definedName>
    <definedName name="P_CODOCONCB38X12">INSUMOS!#REF!</definedName>
    <definedName name="P_CODOCONCB38X14">INSUMOS!#REF!</definedName>
    <definedName name="P_CODOCONCBH38X38">INSUMOS!#REF!</definedName>
    <definedName name="P_CODOCONCBM38X38">INSUMOS!#REF!</definedName>
    <definedName name="P_CODOCPVC112X90">INSUMOS!#REF!</definedName>
    <definedName name="P_CODOCPVC12X90">INSUMOS!#REF!</definedName>
    <definedName name="P_CODOCPVC2X90">INSUMOS!#REF!</definedName>
    <definedName name="P_CODOCPVC34X90">INSUMOS!#REF!</definedName>
    <definedName name="P_CODOELECPVC1">INSUMOS!#REF!</definedName>
    <definedName name="P_CODOELECPVC112">INSUMOS!#REF!</definedName>
    <definedName name="P_CODOELECPVC12">INSUMOS!#REF!</definedName>
    <definedName name="P_CODOELECPVC2">INSUMOS!#REF!</definedName>
    <definedName name="P_CODOELECPVC3">INSUMOS!#REF!</definedName>
    <definedName name="P_CODOELECPVC34">INSUMOS!#REF!</definedName>
    <definedName name="P_CODOELECPVC4">INSUMOS!#REF!</definedName>
    <definedName name="P_CODOEMT1">INSUMOS!#REF!</definedName>
    <definedName name="P_CODOEMT112">INSUMOS!#REF!</definedName>
    <definedName name="P_CODOEMT12">INSUMOS!#REF!</definedName>
    <definedName name="P_CODOEMT2">INSUMOS!#REF!</definedName>
    <definedName name="P_CODOEMT3">INSUMOS!#REF!</definedName>
    <definedName name="P_CODOEMT34">INSUMOS!#REF!</definedName>
    <definedName name="P_CODOGALV2SL">INSUMOS!#REF!</definedName>
    <definedName name="P_CODOGALV34">INSUMOS!#REF!</definedName>
    <definedName name="P_CODOGALVIMC1">INSUMOS!#REF!</definedName>
    <definedName name="P_CODOGALVIMC112">INSUMOS!#REF!</definedName>
    <definedName name="P_CODOGALVIMC12">INSUMOS!#REF!</definedName>
    <definedName name="P_CODOGALVIMC2">INSUMOS!#REF!</definedName>
    <definedName name="P_CODOGALVIMC3">INSUMOS!#REF!</definedName>
    <definedName name="P_CODOGALVIMC34">INSUMOS!#REF!</definedName>
    <definedName name="P_CODOGALVIMC4">INSUMOS!#REF!</definedName>
    <definedName name="P_CODOHG112X90">INSUMOS!#REF!</definedName>
    <definedName name="P_CODOHG114X90">INSUMOS!#REF!</definedName>
    <definedName name="P_CODOHG12X90">INSUMOS!#REF!</definedName>
    <definedName name="P_CODOHG14X90">INSUMOS!#REF!</definedName>
    <definedName name="P_CODOHG18X90">INSUMOS!#REF!</definedName>
    <definedName name="P_CODOHG1X90">INSUMOS!#REF!</definedName>
    <definedName name="P_CODOHG212X90">INSUMOS!#REF!</definedName>
    <definedName name="P_CODOHG2X90">INSUMOS!#REF!</definedName>
    <definedName name="P_CODOHG34X90">INSUMOS!#REF!</definedName>
    <definedName name="P_CODOHG38X90">INSUMOS!#REF!</definedName>
    <definedName name="P_CODOHG3X90">INSUMOS!#REF!</definedName>
    <definedName name="P_CODOHG4X90">INSUMOS!#REF!</definedName>
    <definedName name="P_CODONHG112X90">INSUMOS!#REF!</definedName>
    <definedName name="P_CODONHG114X90">INSUMOS!#REF!</definedName>
    <definedName name="P_CODONHG12X90">INSUMOS!#REF!</definedName>
    <definedName name="P_CODONHG14X90">INSUMOS!#REF!</definedName>
    <definedName name="P_CODONHG1X90">INSUMOS!#REF!</definedName>
    <definedName name="P_CODONHG212X90">INSUMOS!#REF!</definedName>
    <definedName name="P_CODONHG2X90">INSUMOS!#REF!</definedName>
    <definedName name="P_CODONHG34X90">INSUMOS!#REF!</definedName>
    <definedName name="P_CODONHG3X90">INSUMOS!#REF!</definedName>
    <definedName name="P_CODONHG4X90">INSUMOS!#REF!</definedName>
    <definedName name="P_CODOPPR112X45">INSUMOS!#REF!</definedName>
    <definedName name="P_CODOPPR112X90">INSUMOS!#REF!</definedName>
    <definedName name="P_CODOPPR114X90">INSUMOS!#REF!</definedName>
    <definedName name="P_CODOPPR12X45">INSUMOS!#REF!</definedName>
    <definedName name="P_CODOPPR12X90">INSUMOS!#REF!</definedName>
    <definedName name="P_CODOPPR1X45">INSUMOS!#REF!</definedName>
    <definedName name="P_CODOPPR1X90">INSUMOS!#REF!</definedName>
    <definedName name="P_CODOPPR2X45">INSUMOS!#REF!</definedName>
    <definedName name="P_CODOPPR2X90">INSUMOS!#REF!</definedName>
    <definedName name="P_CODOPPR34X45">INSUMOS!#REF!</definedName>
    <definedName name="P_CODOPPR34X90">INSUMOS!#REF!</definedName>
    <definedName name="P_CODOPPRH12X20">INSUMOS!#REF!</definedName>
    <definedName name="P_CODOPPRH12X25">INSUMOS!#REF!</definedName>
    <definedName name="P_CODOPPRH1X32">INSUMOS!#REF!</definedName>
    <definedName name="P_CODOPPRH34X20">INSUMOS!#REF!</definedName>
    <definedName name="P_CODOPPRH34X25">INSUMOS!#REF!</definedName>
    <definedName name="P_CODOPPRH34X32">INSUMOS!#REF!</definedName>
    <definedName name="P_CODOPPRM12X20">INSUMOS!#REF!</definedName>
    <definedName name="P_CODOPPRM12X25">INSUMOS!#REF!</definedName>
    <definedName name="P_CODOPPRM1X32">INSUMOS!#REF!</definedName>
    <definedName name="P_CODOPPRM34X32">INSUMOS!#REF!</definedName>
    <definedName name="P_CODOPVCDREN2X45">INSUMOS!#REF!</definedName>
    <definedName name="P_CODOPVCDREN2X90">INSUMOS!#REF!</definedName>
    <definedName name="P_CODOPVCDREN3X45">INSUMOS!#REF!</definedName>
    <definedName name="P_CODOPVCDREN3X90">INSUMOS!#REF!</definedName>
    <definedName name="P_CODOPVCDREN4X45">INSUMOS!#REF!</definedName>
    <definedName name="P_CODOPVCDREN4X90">INSUMOS!#REF!</definedName>
    <definedName name="P_CODOPVCDREN6X45">INSUMOS!#REF!</definedName>
    <definedName name="P_CODOPVCDREN6X90">INSUMOS!#REF!</definedName>
    <definedName name="P_CODOPVCPRES112X45">INSUMOS!#REF!</definedName>
    <definedName name="P_CODOPVCPRES112X90">INSUMOS!#REF!</definedName>
    <definedName name="P_CODOPVCPRES12X90">INSUMOS!#REF!</definedName>
    <definedName name="P_CODOPVCPRES1X90">INSUMOS!#REF!</definedName>
    <definedName name="P_CODOPVCPRES2X45">INSUMOS!#REF!</definedName>
    <definedName name="P_CODOPVCPRES2X90">INSUMOS!#REF!</definedName>
    <definedName name="P_CODOPVCPRES34X90">INSUMOS!#REF!</definedName>
    <definedName name="P_CODOPVCPRES3X45">INSUMOS!#REF!</definedName>
    <definedName name="P_CODOPVCPRES3X90">INSUMOS!#REF!</definedName>
    <definedName name="P_CODOPVCPRES4X45">INSUMOS!#REF!</definedName>
    <definedName name="P_CODOPVCPRES4X90">INSUMOS!#REF!</definedName>
    <definedName name="P_CODOPVCPRES6X90">INSUMOS!#REF!</definedName>
    <definedName name="P_COLAEXTFREGPVC">INSUMOS!#REF!</definedName>
    <definedName name="P_COLAEXTFREGPVC108W">INSUMOS!#REF!</definedName>
    <definedName name="P_COLAEXTFREGPVC112X6">INSUMOS!#REF!</definedName>
    <definedName name="P_COLAEXTLAV">INSUMOS!#REF!</definedName>
    <definedName name="P_COLAMARILLA">INSUMOS!#REF!</definedName>
    <definedName name="P_COLECTORESPLUV">INSUMOS!#REF!</definedName>
    <definedName name="P_CONDULET1">INSUMOS!#REF!</definedName>
    <definedName name="P_CONDULET112">INSUMOS!#REF!</definedName>
    <definedName name="P_CONDULET12">INSUMOS!#REF!</definedName>
    <definedName name="P_CONDULET2">INSUMOS!#REF!</definedName>
    <definedName name="P_CONDULET3">INSUMOS!#REF!</definedName>
    <definedName name="P_CONDULET34">INSUMOS!#REF!</definedName>
    <definedName name="P_CONDULET4">INSUMOS!#REF!</definedName>
    <definedName name="P_CONECEMPALBIM2">INSUMOS!#REF!</definedName>
    <definedName name="P_CONECEMPALBIM30">INSUMOS!#REF!</definedName>
    <definedName name="P_CONECEMPALBIM4">INSUMOS!#REF!</definedName>
    <definedName name="P_CONECEMPALBIM6">INSUMOS!#REF!</definedName>
    <definedName name="P_CONECTANILLACB12X12">INSUMOS!#REF!</definedName>
    <definedName name="P_CONECTANILLACB12X34">INSUMOS!#REF!</definedName>
    <definedName name="P_CONECTANILLACB14X12">INSUMOS!#REF!</definedName>
    <definedName name="P_CONECTANILLACB14X18">INSUMOS!#REF!</definedName>
    <definedName name="P_CONECTANILLACB14X38">INSUMOS!#REF!</definedName>
    <definedName name="P_CONECTANILLACB38X14">INSUMOS!#REF!</definedName>
    <definedName name="P_CONECTANILLACB38X18">INSUMOS!#REF!</definedName>
    <definedName name="P_CONECTANILLACB516X38">INSUMOS!#REF!</definedName>
    <definedName name="P_CONECTANILLACB58X12">INSUMOS!#REF!</definedName>
    <definedName name="P_CONECTCONCB12X38">INSUMOS!#REF!</definedName>
    <definedName name="P_CONECTCONCB14X12">INSUMOS!#REF!</definedName>
    <definedName name="P_CONECTCONCB14X14">INSUMOS!#REF!</definedName>
    <definedName name="P_CONECTCONCB38X14">INSUMOS!#REF!</definedName>
    <definedName name="P_CONECTCONCB38X18">INSUMOS!#REF!</definedName>
    <definedName name="P_CONECTOREMPAL2">INSUMOS!#REF!</definedName>
    <definedName name="P_CONECTOREMPAL30">INSUMOS!#REF!</definedName>
    <definedName name="P_CONECTOREMPAL4">INSUMOS!#REF!</definedName>
    <definedName name="P_CONECTOREMPALCU6">INSUMOS!#REF!</definedName>
    <definedName name="P_CONECTOREMPALCU8">INSUMOS!#REF!</definedName>
    <definedName name="P_CONECTOREMT1">INSUMOS!#REF!</definedName>
    <definedName name="P_CONECTOREMT112">INSUMOS!#REF!</definedName>
    <definedName name="P_CONECTOREMT12">INSUMOS!#REF!</definedName>
    <definedName name="P_CONECTOREMT2">INSUMOS!#REF!</definedName>
    <definedName name="P_CONECTOREMT3">INSUMOS!#REF!</definedName>
    <definedName name="P_CONECTOREMT34">INSUMOS!#REF!</definedName>
    <definedName name="P_CONECTOREMT4">INSUMOS!#REF!</definedName>
    <definedName name="P_CONECTORLT1">INSUMOS!#REF!</definedName>
    <definedName name="P_CONECTORLT112">INSUMOS!#REF!</definedName>
    <definedName name="P_CONECTORLT12">INSUMOS!#REF!</definedName>
    <definedName name="P_CONECTORLT2">INSUMOS!#REF!</definedName>
    <definedName name="P_CONECTORLT3">INSUMOS!#REF!</definedName>
    <definedName name="P_CONECTORLT34">INSUMOS!#REF!</definedName>
    <definedName name="P_CONECTORPIN2PSS">INSUMOS!#REF!</definedName>
    <definedName name="P_CONECTORPIN2SC">INSUMOS!#REF!</definedName>
    <definedName name="P_CONECTORURD2">INSUMOS!#REF!</definedName>
    <definedName name="P_CONOALEX">INSUMOS!#REF!</definedName>
    <definedName name="P_CONTROLTEMP">INSUMOS!$G$174</definedName>
    <definedName name="P_CONVARTIE58">INSUMOS!#REF!</definedName>
    <definedName name="P_COPAF112">INSUMOS!#REF!</definedName>
    <definedName name="P_COPAF114">INSUMOS!#REF!</definedName>
    <definedName name="P_COPAF2">INSUMOS!#REF!</definedName>
    <definedName name="P_CORALINA40">INSUMOS!#REF!</definedName>
    <definedName name="P_CORREAMETAL212X10X116">INSUMOS!#REF!</definedName>
    <definedName name="P_CORREAMETAL212X8X116">INSUMOS!#REF!</definedName>
    <definedName name="P_CORRUFLEX12N">INSUMOS!#REF!</definedName>
    <definedName name="P_CORRUFLEX12R">INSUMOS!#REF!</definedName>
    <definedName name="P_CORRUFLEX1N">INSUMOS!#REF!</definedName>
    <definedName name="P_CORRUFLEX1R">INSUMOS!#REF!</definedName>
    <definedName name="P_CORRUFLEX34N">INSUMOS!#REF!</definedName>
    <definedName name="P_CORRUFLEX34R">INSUMOS!#REF!</definedName>
    <definedName name="P_CORTAPVC">#REF!</definedName>
    <definedName name="P_CORTCERAM16">#REF!</definedName>
    <definedName name="P_CORTCERAM24">#REF!</definedName>
    <definedName name="P_CORTCERAMS75">#REF!</definedName>
    <definedName name="P_CORTYPREP12CAÑA">INSUMOS!#REF!</definedName>
    <definedName name="P_CORTYPREPCLOSETS">INSUMOS!#REF!</definedName>
    <definedName name="P_COUPLINGCPVC1">INSUMOS!#REF!</definedName>
    <definedName name="P_COUPLINGCPVC112">INSUMOS!#REF!</definedName>
    <definedName name="P_COUPLINGCPVC12">INSUMOS!#REF!</definedName>
    <definedName name="P_COUPLINGCPVC2">INSUMOS!#REF!</definedName>
    <definedName name="P_COUPLINGCPVC34">INSUMOS!#REF!</definedName>
    <definedName name="P_COUPLINGEMT1">INSUMOS!#REF!</definedName>
    <definedName name="P_COUPLINGEMT112">INSUMOS!#REF!</definedName>
    <definedName name="P_COUPLINGEMT12">INSUMOS!#REF!</definedName>
    <definedName name="P_COUPLINGEMT2">INSUMOS!#REF!</definedName>
    <definedName name="P_COUPLINGEMT3">INSUMOS!#REF!</definedName>
    <definedName name="P_COUPLINGEMT34">INSUMOS!#REF!</definedName>
    <definedName name="P_COUPLINGEMT4">INSUMOS!#REF!</definedName>
    <definedName name="P_COUPLINGHG1">INSUMOS!#REF!</definedName>
    <definedName name="P_COUPLINGHG112">INSUMOS!#REF!</definedName>
    <definedName name="P_COUPLINGHG114">INSUMOS!#REF!</definedName>
    <definedName name="P_COUPLINGHG12">INSUMOS!#REF!</definedName>
    <definedName name="P_COUPLINGHG14">INSUMOS!#REF!</definedName>
    <definedName name="P_COUPLINGHG2">INSUMOS!#REF!</definedName>
    <definedName name="P_COUPLINGHG212">INSUMOS!#REF!</definedName>
    <definedName name="P_COUPLINGHG3">INSUMOS!#REF!</definedName>
    <definedName name="P_COUPLINGHG34">INSUMOS!#REF!</definedName>
    <definedName name="P_COUPLINGHG4">INSUMOS!#REF!</definedName>
    <definedName name="P_COUPLINGIMC112GALV">INSUMOS!#REF!</definedName>
    <definedName name="P_COUPLINGIMC12GALV">INSUMOS!#REF!</definedName>
    <definedName name="P_COUPLINGIMC1GALV">INSUMOS!#REF!</definedName>
    <definedName name="P_COUPLINGIMC2GALV">INSUMOS!#REF!</definedName>
    <definedName name="P_COUPLINGIMC34GALV">INSUMOS!#REF!</definedName>
    <definedName name="P_COUPLINGIMC3GALV">INSUMOS!#REF!</definedName>
    <definedName name="P_COUPLINGIMC4GALV">INSUMOS!#REF!</definedName>
    <definedName name="P_COUPLINGPVCPRES1">INSUMOS!#REF!</definedName>
    <definedName name="P_COUPLINGPVCPRES112">INSUMOS!#REF!</definedName>
    <definedName name="P_COUPLINGPVCPRES12">INSUMOS!#REF!</definedName>
    <definedName name="P_COUPLINGPVCPRES2">INSUMOS!#REF!</definedName>
    <definedName name="P_COUPLINGPVCPRES3">INSUMOS!#REF!</definedName>
    <definedName name="P_COUPLINGPVCPRES34">INSUMOS!#REF!</definedName>
    <definedName name="P_COUPLINGPVCPRES4">INSUMOS!#REF!</definedName>
    <definedName name="P_CUBETAPLASTICA5">#REF!</definedName>
    <definedName name="P_CUBIERTA26M">INSUMOS!#REF!</definedName>
    <definedName name="P_CUBIERTA26P">INSUMOS!#REF!</definedName>
    <definedName name="P_CUBO10">#REF!</definedName>
    <definedName name="P_CUBO8">#REF!</definedName>
    <definedName name="P_CUBREFALTA12">INSUMOS!#REF!</definedName>
    <definedName name="P_CUBREFALTA34">INSUMOS!#REF!</definedName>
    <definedName name="P_CUBREFALTANIQ12">INSUMOS!#REF!</definedName>
    <definedName name="P_CUBREFALTANIQ34">INSUMOS!#REF!</definedName>
    <definedName name="P_CUBREFALTANIQ38">INSUMOS!#REF!</definedName>
    <definedName name="P_CUTOUT200">INSUMOS!#REF!</definedName>
    <definedName name="P_DERRETIDO">INSUMOS!#REF!</definedName>
    <definedName name="P_DERRETIDOBCO">INSUMOS!#REF!</definedName>
    <definedName name="P_DERRETIDOGRIS">INSUMOS!#REF!</definedName>
    <definedName name="P_DESAGUEBAÑERA">INSUMOS!#REF!</definedName>
    <definedName name="P_DESAGUEDOBLEFRE">INSUMOS!#REF!</definedName>
    <definedName name="P_DESAGUEJACUZZI">INSUMOS!#REF!</definedName>
    <definedName name="P_DESAGUELAV114">INSUMOS!#REF!</definedName>
    <definedName name="P_DISPENSANITGRIS">INSUMOS!#REF!</definedName>
    <definedName name="P_DISPENTOALLABCO">INSUMOS!#REF!</definedName>
    <definedName name="P_DISPENTOALLAGRIS">INSUMOS!#REF!</definedName>
    <definedName name="P_DIVISAEURO">#REF!</definedName>
    <definedName name="P_DIVISAUSA">#REF!</definedName>
    <definedName name="P_DOBLADORT1">#REF!</definedName>
    <definedName name="P_DOBLADORT34">#REF!</definedName>
    <definedName name="P_DOBLADORTMULT">#REF!</definedName>
    <definedName name="P_DOSIFJABONBCO">INSUMOS!#REF!</definedName>
    <definedName name="P_DOSIFJABONINOX">INSUMOS!#REF!</definedName>
    <definedName name="P_DOSIFJABONNIQ">INSUMOS!#REF!</definedName>
    <definedName name="P_DUCHA295B">INSUMOS!#REF!</definedName>
    <definedName name="P_DUCHAPC">INSUMOS!#REF!</definedName>
    <definedName name="P_ELBOWCONECTOR02">INSUMOS!#REF!</definedName>
    <definedName name="P_EMPALMECIRC12">INSUMOS!$G$112</definedName>
    <definedName name="P_EMPALMECUADR12">INSUMOS!$G$111</definedName>
    <definedName name="P_ENDURMETPISOS">INSUMOS!$G$57</definedName>
    <definedName name="P_ESCALERAAL1020">#REF!</definedName>
    <definedName name="P_ESCALERAAL1224">#REF!</definedName>
    <definedName name="P_ESCALERAAL816">#REF!</definedName>
    <definedName name="P_ESCALERAALTIJ4">#REF!</definedName>
    <definedName name="P_ESCALERAALTIJ5">#REF!</definedName>
    <definedName name="P_ESCALERAALTIJ6">#REF!</definedName>
    <definedName name="P_ESCALERAALTIJ8">#REF!</definedName>
    <definedName name="P_ESCALERAFIB10">#REF!</definedName>
    <definedName name="P_ESCOBAPLASTICA">#REF!</definedName>
    <definedName name="P_ESCUADALUM">#REF!</definedName>
    <definedName name="P_ESCUADMETAL">#REF!</definedName>
    <definedName name="P_ESPATULAM112">#REF!</definedName>
    <definedName name="P_ESPATULAM2">#REF!</definedName>
    <definedName name="P_ESPATULAM212">#REF!</definedName>
    <definedName name="P_ESPATULAM3">#REF!</definedName>
    <definedName name="P_ESPATULAM4">#REF!</definedName>
    <definedName name="P_ESPATULAM5">#REF!</definedName>
    <definedName name="P_ESPATULAPL6">#REF!</definedName>
    <definedName name="P_ESPATULAPL7X9CM">#REF!</definedName>
    <definedName name="P_ESPATULAPL9X13CM">#REF!</definedName>
    <definedName name="P_ESPIGA2">INSUMOS!#REF!</definedName>
    <definedName name="P_ESTOPA">INSUMOS!#REF!</definedName>
    <definedName name="P_ESTRUCTMET">INSUMOS!#REF!</definedName>
    <definedName name="P_EURO">INSUMOS!#REF!</definedName>
    <definedName name="P_EXTENSROLOAL48">#REF!</definedName>
    <definedName name="P_EXTENSTELAL15M">#REF!</definedName>
    <definedName name="P_EXTENSTELAL3M">#REF!</definedName>
    <definedName name="P_EXTENSTELAL48">#REF!</definedName>
    <definedName name="P_EXTENSTELAL816">#REF!</definedName>
    <definedName name="P_FALLEBA150">INSUMOS!#REF!</definedName>
    <definedName name="P_FALLEBA200">INSUMOS!#REF!</definedName>
    <definedName name="P_FALSOFLETE">INSUMOS!$G$175</definedName>
    <definedName name="P_FELPAIMP315">INSUMOS!#REF!</definedName>
    <definedName name="P_FERRULEBCE14">INSUMOS!#REF!</definedName>
    <definedName name="P_FIBVID">INSUMOS!$G$176</definedName>
    <definedName name="P_FLOTAGOMA">#REF!</definedName>
    <definedName name="P_FORMALETA1C">INSUMOS!#REF!</definedName>
    <definedName name="P_FORMALETA2C">INSUMOS!#REF!</definedName>
    <definedName name="P_FREG1B15X15">INSUMOS!#REF!</definedName>
    <definedName name="P_FREG1B20X21">INSUMOS!#REF!</definedName>
    <definedName name="P_FREG1B25X22">INSUMOS!#REF!</definedName>
    <definedName name="P_FREG2B33X22">INSUMOS!#REF!</definedName>
    <definedName name="P_FREG2B33X22ANG">INSUMOS!#REF!</definedName>
    <definedName name="P_FRESADOBALD">INSUMOS!#REF!</definedName>
    <definedName name="P_FUSIBLE">INSUMOS!#REF!</definedName>
    <definedName name="P_GABCONINC01">INSUMOS!#REF!</definedName>
    <definedName name="P_GABPARCA">INSUMOS!#REF!</definedName>
    <definedName name="P_GABPARCAPLY">INSUMOS!#REF!</definedName>
    <definedName name="P_GABPARPI">INSUMOS!#REF!</definedName>
    <definedName name="P_GABPARPIPLY">INSUMOS!#REF!</definedName>
    <definedName name="P_GABPISCA">INSUMOS!#REF!</definedName>
    <definedName name="P_GABPISCAPLY">INSUMOS!#REF!</definedName>
    <definedName name="P_GABPISPI">INSUMOS!#REF!</definedName>
    <definedName name="P_GABPISPIPLY">INSUMOS!#REF!</definedName>
    <definedName name="P_GANCHOCOLGBCO">INSUMOS!#REF!</definedName>
    <definedName name="P_GANCHOCOLGCR">INSUMOS!#REF!</definedName>
    <definedName name="P_GASNATURAL">INSUMOS!$G$67</definedName>
    <definedName name="P_GASOIL">INSUMOS!$G$69</definedName>
    <definedName name="P_GASOILOPT">INSUMOS!$G$68</definedName>
    <definedName name="P_GASOILPRE">INSUMOS!$G$66</definedName>
    <definedName name="P_GASOLINA">INSUMOS!$G$71</definedName>
    <definedName name="P_GASOLINAPRE">INSUMOS!$G$70</definedName>
    <definedName name="P_GLOBO6">INSUMOS!#REF!</definedName>
    <definedName name="P_GLOBO6CBASE">INSUMOS!#REF!</definedName>
    <definedName name="P_GRANITO30BCO">INSUMOS!#REF!</definedName>
    <definedName name="P_GRANITO30GRIS">INSUMOS!#REF!</definedName>
    <definedName name="P_GRANITO40BCO">INSUMOS!#REF!</definedName>
    <definedName name="P_GRANITO40GRIS">INSUMOS!#REF!</definedName>
    <definedName name="P_GRANZOTEF">INSUMOS!$G$34</definedName>
    <definedName name="P_GRANZOTEG">INSUMOS!$G$35</definedName>
    <definedName name="P_GRAPA1">INSUMOS!#REF!</definedName>
    <definedName name="P_GRAVA121">INSUMOS!$G$36</definedName>
    <definedName name="P_GRAVA12112">INSUMOS!$G$37</definedName>
    <definedName name="P_GRAVA34">INSUMOS!$G$38</definedName>
    <definedName name="P_GRAVA3412">INSUMOS!$G$39</definedName>
    <definedName name="P_GRAVA38">INSUMOS!$G$177</definedName>
    <definedName name="P_GRAVARENA">INSUMOS!$G$40</definedName>
    <definedName name="P_GRAVILLA1412">INSUMOS!$G$41</definedName>
    <definedName name="P_GRIFOTEMPLAV">INSUMOS!#REF!</definedName>
    <definedName name="P_GRIGOTEMPORINAL">INSUMOS!#REF!</definedName>
    <definedName name="P_GRUA">INSUMOS!#REF!</definedName>
    <definedName name="P_GUIAANT">#REF!</definedName>
    <definedName name="P_H100">INSUMOS!$G$178</definedName>
    <definedName name="P_H140">INSUMOS!$G$179</definedName>
    <definedName name="P_H150">INSUMOS!$G$180</definedName>
    <definedName name="P_H160">INSUMOS!$G$181</definedName>
    <definedName name="P_H180">INSUMOS!$G$182</definedName>
    <definedName name="P_H210">INSUMOS!$G$184</definedName>
    <definedName name="P_H210FORMALETA">INSUMOS!$G$183</definedName>
    <definedName name="P_H240">INSUMOS!$G$185</definedName>
    <definedName name="P_H245">INSUMOS!$G$186</definedName>
    <definedName name="P_H250">INSUMOS!$G$187</definedName>
    <definedName name="P_H260">INSUMOS!$G$188</definedName>
    <definedName name="P_H280">INSUMOS!$G$189</definedName>
    <definedName name="P_H300">INSUMOS!$G$190</definedName>
    <definedName name="P_H315">INSUMOS!$G$191</definedName>
    <definedName name="P_H350">INSUMOS!$G$192</definedName>
    <definedName name="P_H400">INSUMOS!$G$193</definedName>
    <definedName name="P_H450">INSUMOS!$G$194</definedName>
    <definedName name="P_H500">INSUMOS!$G$195</definedName>
    <definedName name="P_HCH2BCO">INSUMOS!#REF!</definedName>
    <definedName name="P_HCH3BCO">INSUMOS!#REF!</definedName>
    <definedName name="P_HCHBRETONMPR">INSUMOS!#REF!</definedName>
    <definedName name="P_HCHGRAMAR">INSUMOS!#REF!</definedName>
    <definedName name="P_HESC120BCO">INSUMOS!#REF!</definedName>
    <definedName name="P_HESC120GRIS">INSUMOS!#REF!</definedName>
    <definedName name="P_HILO">#REF!</definedName>
    <definedName name="P_HOJASEGUETA">INSUMOS!#REF!</definedName>
    <definedName name="P_IMPERMCRISTA">INSUMOS!$G$196</definedName>
    <definedName name="P_INODOROBCOCABOLMEN">INSUMOS!#REF!</definedName>
    <definedName name="P_INODOROBCOCAROYAL">INSUMOS!#REF!</definedName>
    <definedName name="P_INODOROBCOELONG">INSUMOS!#REF!</definedName>
    <definedName name="P_INODOROBCOPSAN33">INSUMOS!#REF!</definedName>
    <definedName name="P_INODOROBCOPV2">INSUMOS!#REF!</definedName>
    <definedName name="P_INODOROBCOROYALTY">INSUMOS!#REF!</definedName>
    <definedName name="P_INODOROBCOSIM">INSUMOS!#REF!</definedName>
    <definedName name="P_INODOROBCOTAINO">INSUMOS!#REF!</definedName>
    <definedName name="P_INODOROFLUX">INSUMOS!#REF!</definedName>
    <definedName name="P_INODOROWCPLUS">INSUMOS!#REF!</definedName>
    <definedName name="P_INSTALARTRAMOCLOSET.50">INSUMOS!#REF!</definedName>
    <definedName name="P_INTERCOM">INSUMOS!#REF!</definedName>
    <definedName name="P_INTERRUPTOR1">INSUMOS!#REF!</definedName>
    <definedName name="P_INTERRUPTOR2">INSUMOS!#REF!</definedName>
    <definedName name="P_INTERRUPTOR2B">INSUMOS!#REF!</definedName>
    <definedName name="P_INTERRUPTOR3B">INSUMOS!#REF!</definedName>
    <definedName name="P_INTERRUPTOR3M">INSUMOS!#REF!</definedName>
    <definedName name="P_INTERRUPTOR3VIAS">INSUMOS!#REF!</definedName>
    <definedName name="P_INTERRUPTOR4VIAS">INSUMOS!#REF!</definedName>
    <definedName name="P_INTERRUPTORPILOTO">INSUMOS!#REF!</definedName>
    <definedName name="P_INTERRUPTORSEG100A2P">INSUMOS!#REF!</definedName>
    <definedName name="P_INTERRUPTORSEG30A2P">INSUMOS!#REF!</definedName>
    <definedName name="P_INTERRUPTORSEG30A3P">INSUMOS!#REF!</definedName>
    <definedName name="P_INTERRUPTORSEG60A2P">INSUMOS!#REF!</definedName>
    <definedName name="P_INTERRUPTORTIMER">INSUMOS!#REF!</definedName>
    <definedName name="P_ITBIS">INSUMOS!$G$5</definedName>
    <definedName name="P_JABONERABAÑERA">INSUMOS!#REF!</definedName>
    <definedName name="P_JABONERACORR">INSUMOS!#REF!</definedName>
    <definedName name="P_JABONERACRISTAL">INSUMOS!#REF!</definedName>
    <definedName name="P_JABONERASENC">INSUMOS!#REF!</definedName>
    <definedName name="P_JACUZZIBCO">INSUMOS!#REF!</definedName>
    <definedName name="P_JUEGOBAÑO3PBCO">INSUMOS!#REF!</definedName>
    <definedName name="P_JUEGOBAÑO3PCOL">INSUMOS!#REF!</definedName>
    <definedName name="P_JUNTACERA">INSUMOS!#REF!</definedName>
    <definedName name="P_KITPOLIFUSOR12">INSUMOS!#REF!</definedName>
    <definedName name="P_LADRILLOBIS2X2X8">INSUMOS!#REF!</definedName>
    <definedName name="P_LADRILLOMAC2X4X8">INSUMOS!#REF!</definedName>
    <definedName name="P_LAJA4040GRIS">INSUMOS!#REF!</definedName>
    <definedName name="P_LAJABCAG">INSUMOS!#REF!</definedName>
    <definedName name="P_LAJABCAP">INSUMOS!#REF!</definedName>
    <definedName name="P_LAJAGUARDIAG">INSUMOS!#REF!</definedName>
    <definedName name="P_LAJAGUARDIAP">INSUMOS!#REF!</definedName>
    <definedName name="P_LAJAVERDEG">INSUMOS!#REF!</definedName>
    <definedName name="P_LAJAVERDEP">INSUMOS!#REF!</definedName>
    <definedName name="P_LAJAZULM">INSUMOS!#REF!</definedName>
    <definedName name="P_LAMPARA4">INSUMOS!#REF!</definedName>
    <definedName name="P_LAMPARA6">INSUMOS!#REF!</definedName>
    <definedName name="P_LAMPARAFLUOR24">INSUMOS!#REF!</definedName>
    <definedName name="P_LAMPARAFLUORDIFTRANS1232">INSUMOS!#REF!</definedName>
    <definedName name="P_LAMPARAFLUORPARA22">INSUMOS!#REF!</definedName>
    <definedName name="P_LAMPARAFLUORPARA24">INSUMOS!#REF!</definedName>
    <definedName name="P_LAMPARALED50W">INSUMOS!#REF!</definedName>
    <definedName name="P_LAMPARAT5">INSUMOS!#REF!</definedName>
    <definedName name="P_LATEX">INSUMOS!#REF!</definedName>
    <definedName name="P_LAVADERO1">INSUMOS!#REF!</definedName>
    <definedName name="P_LAVADERO2">INSUMOS!#REF!</definedName>
    <definedName name="P_LAVBCO1HAZTECA">INSUMOS!#REF!</definedName>
    <definedName name="P_LAVBCO1HSIMPLEX">INSUMOS!#REF!</definedName>
    <definedName name="P_LAVBONE1200">INSUMOS!#REF!</definedName>
    <definedName name="P_LAVBONE1204">INSUMOS!#REF!</definedName>
    <definedName name="P_LAVOVABCO">INSUMOS!#REF!</definedName>
    <definedName name="P_LAVOVAEMP">INSUMOS!#REF!</definedName>
    <definedName name="P_LAVPEDCOL">INSUMOS!#REF!</definedName>
    <definedName name="P_LIGADORA2">#REF!</definedName>
    <definedName name="P_LIMPTUBOCPVC16">INSUMOS!#REF!</definedName>
    <definedName name="P_LIMPTUBOCPVC4">INSUMOS!#REF!</definedName>
    <definedName name="P_LIMPTUBOCPVC8">INSUMOS!#REF!</definedName>
    <definedName name="P_LISTELO820">INSUMOS!#REF!</definedName>
    <definedName name="P_LLANADENT">#REF!</definedName>
    <definedName name="P_LLANADENTC24">#REF!</definedName>
    <definedName name="P_LLANALISA">#REF!</definedName>
    <definedName name="P_LLANAPLASTCESP">#REF!</definedName>
    <definedName name="P_LLANAPLASTS">#REF!</definedName>
    <definedName name="P_LLAVEAJ18">#REF!</definedName>
    <definedName name="P_LLAVEAJCROMO10">#REF!</definedName>
    <definedName name="P_LLAVEAJCROMO12">#REF!</definedName>
    <definedName name="P_LLAVEAJCROMO15">#REF!</definedName>
    <definedName name="P_LLAVEAJNEGRA6">#REF!</definedName>
    <definedName name="P_LLAVEAJNEGRA8">#REF!</definedName>
    <definedName name="P_LLAVEANGULAR">INSUMOS!#REF!</definedName>
    <definedName name="P_LLAVECHORRO12">INSUMOS!#REF!</definedName>
    <definedName name="P_LLAVECHORRO34">INSUMOS!#REF!</definedName>
    <definedName name="P_LLAVECOMB14">#REF!</definedName>
    <definedName name="P_LLAVEEMPOTRAR12">INSUMOS!#REF!</definedName>
    <definedName name="P_LLAVEGAS12">INSUMOS!#REF!</definedName>
    <definedName name="P_LLAVEPASOBOLA1">INSUMOS!#REF!</definedName>
    <definedName name="P_LLAVEPASOBOLA112">INSUMOS!#REF!</definedName>
    <definedName name="P_LLAVEPASOBOLA12">INSUMOS!#REF!</definedName>
    <definedName name="P_LLAVEPASOBOLA2">INSUMOS!#REF!</definedName>
    <definedName name="P_LLAVEPASOBOLA212">INSUMOS!#REF!</definedName>
    <definedName name="P_LLAVEPASOBOLA3">INSUMOS!#REF!</definedName>
    <definedName name="P_LLAVEPASOBOLA34">INSUMOS!#REF!</definedName>
    <definedName name="P_LLAVEPASOCONI38">INSUMOS!#REF!</definedName>
    <definedName name="P_LLAVEPASOCUNIPPR112">INSUMOS!#REF!</definedName>
    <definedName name="P_LLAVEPASOCUNIPPR2">INSUMOS!#REF!</definedName>
    <definedName name="P_LLAVEPASOPPR12">INSUMOS!#REF!</definedName>
    <definedName name="P_LLAVEPASOPPR34">INSUMOS!#REF!</definedName>
    <definedName name="P_LLAVESENCCROM">INSUMOS!#REF!</definedName>
    <definedName name="P_LLAVESTILL10">#REF!</definedName>
    <definedName name="P_LLAVESTILL12">#REF!</definedName>
    <definedName name="P_LLAVESTILL14">#REF!</definedName>
    <definedName name="P_LLAVESTILL18">#REF!</definedName>
    <definedName name="P_LLAVESTILL24">#REF!</definedName>
    <definedName name="P_LLAVESTILL36">#REF!</definedName>
    <definedName name="P_LLAVESTILL8">#REF!</definedName>
    <definedName name="P_LLAVESTILLSEGO48">#REF!</definedName>
    <definedName name="P_LLAVIN">INSUMOS!#REF!</definedName>
    <definedName name="P_LLAVINC2PUÑO">INSUMOS!#REF!</definedName>
    <definedName name="P_LLAVINCOR">INSUMOS!#REF!</definedName>
    <definedName name="P_LLAVINSEG">INSUMOS!#REF!</definedName>
    <definedName name="P_LOSABARROFERIAPEQ">INSUMOS!#REF!</definedName>
    <definedName name="P_LOSABARROHEXAPEQ">INSUMOS!#REF!</definedName>
    <definedName name="P_LUBRICANTE">INSUMOS!$G$72</definedName>
    <definedName name="P_M080">INSUMOS!$G$200</definedName>
    <definedName name="P_M140">INSUMOS!$G$201</definedName>
    <definedName name="P_M180">INSUMOS!$G$202</definedName>
    <definedName name="P_M210">INSUMOS!$G$203</definedName>
    <definedName name="P_M240">INSUMOS!$G$204</definedName>
    <definedName name="P_M280">INSUMOS!$G$205</definedName>
    <definedName name="P_M300">INSUMOS!$G$206</definedName>
    <definedName name="P_M350">INSUMOS!$G$207</definedName>
    <definedName name="P_MACROFIBRAS">INSUMOS!$G$197</definedName>
    <definedName name="P_MALLA38">INSUMOS!#REF!</definedName>
    <definedName name="P_MALLACAL11HG4">INSUMOS!#REF!</definedName>
    <definedName name="P_MALLACAL11HG6">INSUMOS!#REF!</definedName>
    <definedName name="P_MALLACAL9HG10">INSUMOS!#REF!</definedName>
    <definedName name="P_MALLACAL9HG3">INSUMOS!#REF!</definedName>
    <definedName name="P_MALLACAL9HG4">INSUMOS!#REF!</definedName>
    <definedName name="P_MALLACAL9HG6">INSUMOS!#REF!</definedName>
    <definedName name="P_MALLACAL9HG7">INSUMOS!#REF!</definedName>
    <definedName name="P_MALLAPLCAL9HG4">INSUMOS!#REF!</definedName>
    <definedName name="P_MALLAPLCAL9HG6">INSUMOS!#REF!</definedName>
    <definedName name="P_MANDARRIA">#REF!</definedName>
    <definedName name="P_MANG34NEGRACALENT">INSUMOS!#REF!</definedName>
    <definedName name="P_MANGPINOD">INSUMOS!#REF!</definedName>
    <definedName name="P_MANGPLAV">INSUMOS!#REF!</definedName>
    <definedName name="P_MANGUERA">INSUMOS!$G$198</definedName>
    <definedName name="P_MANGUERAREF">#REF!</definedName>
    <definedName name="P_MANGUERAREGAS">INSUMOS!#REF!</definedName>
    <definedName name="P_MANTO25MM5">INSUMOS!#REF!</definedName>
    <definedName name="P_MANTO3MM8">INSUMOS!#REF!</definedName>
    <definedName name="P_MANTO4MM10">INSUMOS!#REF!</definedName>
    <definedName name="P_MAQUITO">#REF!</definedName>
    <definedName name="P_MARCOCA">INSUMOS!#REF!</definedName>
    <definedName name="P_MARCOPI">INSUMOS!#REF!</definedName>
    <definedName name="P_MARMOL40X60CA1">INSUMOS!#REF!</definedName>
    <definedName name="P_MARMOL40X60PUL">INSUMOS!#REF!</definedName>
    <definedName name="P_MARMOL40X60SPUL">INSUMOS!#REF!</definedName>
    <definedName name="P_MASCARILLACOMPL">#REF!</definedName>
    <definedName name="P_MASCARILLADESECH">#REF!</definedName>
    <definedName name="P_MASCARILLASEG18000">#REF!</definedName>
    <definedName name="P_MASILLASILBCA">INSUMOS!#REF!</definedName>
    <definedName name="P_MASILLASILBCE">INSUMOS!#REF!</definedName>
    <definedName name="P_MATERIALBASE">INSUMOS!$G$42</definedName>
    <definedName name="P_MEDIDOR1R">#REF!</definedName>
    <definedName name="P_MEDIDOR2R">#REF!</definedName>
    <definedName name="P_MES23BCO">INSUMOS!#REF!</definedName>
    <definedName name="P_MESETABSBLACK">INSUMOS!#REF!</definedName>
    <definedName name="P_MESETAGRIS">INSUMOS!#REF!</definedName>
    <definedName name="P_MESETAWHITE">INSUMOS!#REF!</definedName>
    <definedName name="P_MESSUPBCO">INSUMOS!#REF!</definedName>
    <definedName name="P_MEZCBAÑO1RAMON">INSUMOS!#REF!</definedName>
    <definedName name="P_MEZCBAÑODES2P">INSUMOS!#REF!</definedName>
    <definedName name="P_MEZCBAÑODES3P">INSUMOS!#REF!</definedName>
    <definedName name="P_MEZCBAÑOPT">INSUMOS!#REF!</definedName>
    <definedName name="P_MEZCBIDET">INSUMOS!#REF!</definedName>
    <definedName name="P_MEZCFREGMF2">INSUMOS!#REF!</definedName>
    <definedName name="P_MEZCFREGMON">INSUMOS!#REF!</definedName>
    <definedName name="P_MEZCLAVBOQ">INSUMOS!#REF!</definedName>
    <definedName name="P_MEZCLAVCROM4">INSUMOS!#REF!</definedName>
    <definedName name="P_MEZCLAVCROM8">INSUMOS!#REF!</definedName>
    <definedName name="P_MEZCLAVMON">INSUMOS!#REF!</definedName>
    <definedName name="P_MEZCORINALCROM">INSUMOS!#REF!</definedName>
    <definedName name="P_MICROFIBRAS">INSUMOS!$G$199</definedName>
    <definedName name="P_MOLDURALBCEBASE">INSUMOS!#REF!</definedName>
    <definedName name="P_MOLDURALBCETAPA">INSUMOS!#REF!</definedName>
    <definedName name="P_MONOGAFAST">#REF!</definedName>
    <definedName name="P_MORTEROBLOQ">INSUMOS!$G$59</definedName>
    <definedName name="P_MORTEROEMP">INSUMOS!$G$60</definedName>
    <definedName name="P_MOSAICO25X25ROJO">INSUMOS!#REF!</definedName>
    <definedName name="P_MOSAICO30X30GRIS">INSUMOS!#REF!</definedName>
    <definedName name="P_MOSAICO35X35GRIS">INSUMOS!#REF!</definedName>
    <definedName name="P_MOTAANTLANCO">#REF!</definedName>
    <definedName name="P_MOTAANTROMA23">#REF!</definedName>
    <definedName name="P_MOTAESMALTE">#REF!</definedName>
    <definedName name="P_MOTAP114">#REF!</definedName>
    <definedName name="P_MOTAPELOCROMA">#REF!</definedName>
    <definedName name="P_MOTASUPRUGOSA">#REF!</definedName>
    <definedName name="P_MOTORELEC1800">INSUMOS!#REF!</definedName>
    <definedName name="P_MOTORELEC2200">INSUMOS!#REF!</definedName>
    <definedName name="P_MOTORELEC800">INSUMOS!#REF!</definedName>
    <definedName name="P_NIPLECROM12X212">INSUMOS!#REF!</definedName>
    <definedName name="P_NIPLECROM38X212">INSUMOS!#REF!</definedName>
    <definedName name="P_NIPLEHEXCB12">INSUMOS!#REF!</definedName>
    <definedName name="P_NIPLEHEXCB14">INSUMOS!#REF!</definedName>
    <definedName name="P_NIPLEHG112X2">INSUMOS!#REF!</definedName>
    <definedName name="P_NIPLEHG112X212">INSUMOS!#REF!</definedName>
    <definedName name="P_NIPLEHG112X3">INSUMOS!#REF!</definedName>
    <definedName name="P_NIPLEHG112X312">INSUMOS!#REF!</definedName>
    <definedName name="P_NIPLEHG112X4">INSUMOS!#REF!</definedName>
    <definedName name="P_NIPLEHG112X412">INSUMOS!#REF!</definedName>
    <definedName name="P_NIPLEHG112X5">INSUMOS!#REF!</definedName>
    <definedName name="P_NIPLEHG112X6">INSUMOS!#REF!</definedName>
    <definedName name="P_NIPLEHG112X8">INSUMOS!#REF!</definedName>
    <definedName name="P_NIPLEHG114X112">INSUMOS!#REF!</definedName>
    <definedName name="P_NIPLEHG114X2">INSUMOS!#REF!</definedName>
    <definedName name="P_NIPLEHG114X212">INSUMOS!#REF!</definedName>
    <definedName name="P_NIPLEHG114X3">INSUMOS!#REF!</definedName>
    <definedName name="P_NIPLEHG114X312">INSUMOS!#REF!</definedName>
    <definedName name="P_NIPLEHG114X4">INSUMOS!#REF!</definedName>
    <definedName name="P_NIPLEHG114X5">INSUMOS!#REF!</definedName>
    <definedName name="P_NIPLEHG114X6">INSUMOS!#REF!</definedName>
    <definedName name="P_NIPLEHG12X1">INSUMOS!#REF!</definedName>
    <definedName name="P_NIPLEHG12X10">INSUMOS!#REF!</definedName>
    <definedName name="P_NIPLEHG12X112">INSUMOS!#REF!</definedName>
    <definedName name="P_NIPLEHG12X12">INSUMOS!#REF!</definedName>
    <definedName name="P_NIPLEHG12X2">INSUMOS!#REF!</definedName>
    <definedName name="P_NIPLEHG12X212">INSUMOS!#REF!</definedName>
    <definedName name="P_NIPLEHG12X3">INSUMOS!#REF!</definedName>
    <definedName name="P_NIPLEHG12X312">INSUMOS!#REF!</definedName>
    <definedName name="P_NIPLEHG12X4">INSUMOS!#REF!</definedName>
    <definedName name="P_NIPLEHG12X412">INSUMOS!#REF!</definedName>
    <definedName name="P_NIPLEHG12X5">INSUMOS!#REF!</definedName>
    <definedName name="P_NIPLEHG12X6">INSUMOS!#REF!</definedName>
    <definedName name="P_NIPLEHG12X8">INSUMOS!#REF!</definedName>
    <definedName name="P_NIPLEHG14X4">INSUMOS!#REF!</definedName>
    <definedName name="P_NIPLEHG14X412">INSUMOS!#REF!</definedName>
    <definedName name="P_NIPLEHG14X5">INSUMOS!#REF!</definedName>
    <definedName name="P_NIPLEHG14X6">INSUMOS!#REF!</definedName>
    <definedName name="P_NIPLEHG1X112">INSUMOS!#REF!</definedName>
    <definedName name="P_NIPLEHG1X2">INSUMOS!#REF!</definedName>
    <definedName name="P_NIPLEHG1X212">INSUMOS!#REF!</definedName>
    <definedName name="P_NIPLEHG1X3">INSUMOS!#REF!</definedName>
    <definedName name="P_NIPLEHG1X312">INSUMOS!#REF!</definedName>
    <definedName name="P_NIPLEHG1X4">INSUMOS!#REF!</definedName>
    <definedName name="P_NIPLEHG1X412">INSUMOS!#REF!</definedName>
    <definedName name="P_NIPLEHG1X5">INSUMOS!#REF!</definedName>
    <definedName name="P_NIPLEHG1X6">INSUMOS!#REF!</definedName>
    <definedName name="P_NIPLEHG212X312">INSUMOS!#REF!</definedName>
    <definedName name="P_NIPLEHG2X112">INSUMOS!#REF!</definedName>
    <definedName name="P_NIPLEHG2X2">INSUMOS!#REF!</definedName>
    <definedName name="P_NIPLEHG2X212">INSUMOS!#REF!</definedName>
    <definedName name="P_NIPLEHG2X3">INSUMOS!#REF!</definedName>
    <definedName name="P_NIPLEHG2X312">INSUMOS!#REF!</definedName>
    <definedName name="P_NIPLEHG2X4">INSUMOS!#REF!</definedName>
    <definedName name="P_NIPLEHG2X5">INSUMOS!#REF!</definedName>
    <definedName name="P_NIPLEHG2X6">INSUMOS!#REF!</definedName>
    <definedName name="P_NIPLEHG34X1">INSUMOS!#REF!</definedName>
    <definedName name="P_NIPLEHG34X112">INSUMOS!#REF!</definedName>
    <definedName name="P_NIPLEHG34X12">INSUMOS!#REF!</definedName>
    <definedName name="P_NIPLEHG34X2">INSUMOS!#REF!</definedName>
    <definedName name="P_NIPLEHG34X212">INSUMOS!#REF!</definedName>
    <definedName name="P_NIPLEHG34X3">INSUMOS!#REF!</definedName>
    <definedName name="P_NIPLEHG34X312">INSUMOS!#REF!</definedName>
    <definedName name="P_NIPLEHG34X4">INSUMOS!#REF!</definedName>
    <definedName name="P_NIPLEHG34X412">INSUMOS!#REF!</definedName>
    <definedName name="P_NIPLEHG34X5">INSUMOS!#REF!</definedName>
    <definedName name="P_NIPLEHG34X6">INSUMOS!#REF!</definedName>
    <definedName name="P_NIPLEHG38X1">INSUMOS!#REF!</definedName>
    <definedName name="P_NIPLEHG38X112">INSUMOS!#REF!</definedName>
    <definedName name="P_NIPLEHG38X2">INSUMOS!#REF!</definedName>
    <definedName name="P_NIPLEHG38X212">INSUMOS!#REF!</definedName>
    <definedName name="P_NIPLEHG38X3">INSUMOS!#REF!</definedName>
    <definedName name="P_NIPLEHG38X312">INSUMOS!#REF!</definedName>
    <definedName name="P_NIPLEHG38X4">INSUMOS!#REF!</definedName>
    <definedName name="P_NIPLEHG38X412">INSUMOS!#REF!</definedName>
    <definedName name="P_NIPLEHG38X5">INSUMOS!#REF!</definedName>
    <definedName name="P_NIPLEHG38X6">INSUMOS!#REF!</definedName>
    <definedName name="P_NIPLEHG3X12">INSUMOS!#REF!</definedName>
    <definedName name="P_NIPLEHG3X312">INSUMOS!#REF!</definedName>
    <definedName name="P_NIPLEHG3X4">INSUMOS!#REF!</definedName>
    <definedName name="P_NIPLEHG3X5">INSUMOS!#REF!</definedName>
    <definedName name="P_NIPLEHG3X6">INSUMOS!#REF!</definedName>
    <definedName name="P_NIPLEHG4X312">INSUMOS!#REF!</definedName>
    <definedName name="P_NIPLEREDCB12X14">INSUMOS!#REF!</definedName>
    <definedName name="P_NIPLEREDCB12X38">INSUMOS!#REF!</definedName>
    <definedName name="P_NIPLEREDCB14X38">INSUMOS!#REF!</definedName>
    <definedName name="P_OJOBUEY11">INSUMOS!#REF!</definedName>
    <definedName name="P_OPERMANAT">INSUMOS!#REF!</definedName>
    <definedName name="P_OPERMANBCE">INSUMOS!#REF!</definedName>
    <definedName name="P_OPERPAL">INSUMOS!#REF!</definedName>
    <definedName name="P_ORINAL12FLUX">INSUMOS!#REF!</definedName>
    <definedName name="P_ORINALPEQBCO">INSUMOS!#REF!</definedName>
    <definedName name="P_OXIDOROJO">INSUMOS!#REF!</definedName>
    <definedName name="P_PAL1123CDOB">INSUMOS!#REF!</definedName>
    <definedName name="P_PAL1123CSENC">INSUMOS!#REF!</definedName>
    <definedName name="P_PALACUADRADA">#REF!</definedName>
    <definedName name="P_PALAREDONDA">#REF!</definedName>
    <definedName name="P_PALO6POPER">INSUMOS!#REF!</definedName>
    <definedName name="P_PALOMETADOBLEALUM">INSUMOS!#REF!</definedName>
    <definedName name="P_PANELD1PH12A24">INSUMOS!#REF!</definedName>
    <definedName name="P_PANELD1PH14A24">INSUMOS!#REF!</definedName>
    <definedName name="P_PANELD1PH2A4">INSUMOS!#REF!</definedName>
    <definedName name="P_PANELD1PH4A8">INSUMOS!#REF!</definedName>
    <definedName name="P_PANELD1PH6A12">INSUMOS!#REF!</definedName>
    <definedName name="P_PANELD1PH8A16">INSUMOS!#REF!</definedName>
    <definedName name="P_PANELD3PH12E">INSUMOS!#REF!</definedName>
    <definedName name="P_PANELD3PH24E">INSUMOS!#REF!</definedName>
    <definedName name="P_PANELD3PH30E">INSUMOS!#REF!</definedName>
    <definedName name="P_PANELEDCEMP3W">INSUMOS!#REF!</definedName>
    <definedName name="P_PANELEDCEMP6W">INSUMOS!#REF!</definedName>
    <definedName name="P_PANELEDPLAFOND2X2">INSUMOS!#REF!</definedName>
    <definedName name="P_PANELMONOFASICO24">INSUMOS!#REF!</definedName>
    <definedName name="P_PANELTRIFASICO12">INSUMOS!#REF!</definedName>
    <definedName name="P_PANELTRIFASICO24">INSUMOS!#REF!</definedName>
    <definedName name="P_PANELTRIFASICO30">INSUMOS!#REF!</definedName>
    <definedName name="P_PANELTRIFASICO42">INSUMOS!#REF!</definedName>
    <definedName name="P_PANRLCON100">INSUMOS!#REF!</definedName>
    <definedName name="P_PANRLCON60">INSUMOS!#REF!</definedName>
    <definedName name="P_PAPELERACLASICA">INSUMOS!#REF!</definedName>
    <definedName name="P_PAPELERACONI">INSUMOS!#REF!</definedName>
    <definedName name="P_PARAGOMAART">INSUMOS!#REF!</definedName>
    <definedName name="P_PARAGOMAIND">INSUMOS!#REF!</definedName>
    <definedName name="P_PARARRAYO9">INSUMOS!#REF!</definedName>
    <definedName name="P_PATACABRA34X24">#REF!</definedName>
    <definedName name="P_PATACABRA34X30">#REF!</definedName>
    <definedName name="P_PATACABRA34X36">#REF!</definedName>
    <definedName name="P_PATACABRA58X18">#REF!</definedName>
    <definedName name="P_PEGAMENTOK18">INSUMOS!#REF!</definedName>
    <definedName name="P_PERFIL112X112G15">INSUMOS!$G$122</definedName>
    <definedName name="P_PERFIL112X112G16">INSUMOS!$G$123</definedName>
    <definedName name="P_PERFIL1X1_15">INSUMOS!$G$119</definedName>
    <definedName name="P_PERFIL1X1G12">INSUMOS!$G$118</definedName>
    <definedName name="P_PERFIL1X1N16">INSUMOS!$G$120</definedName>
    <definedName name="P_PERFIL1X2N16">INSUMOS!$G$121</definedName>
    <definedName name="P_PERFIL2X1_15">INSUMOS!$G$124</definedName>
    <definedName name="P_PERFIL2X2G15">INSUMOS!$G$125</definedName>
    <definedName name="P_PERFIL2X2N16">INSUMOS!$G$126</definedName>
    <definedName name="P_PERFIL2X3G15">INSUMOS!$G$127</definedName>
    <definedName name="P_PERFIL2X3N16">INSUMOS!$G$128</definedName>
    <definedName name="P_PERFIL2X4_15">INSUMOS!$G$129</definedName>
    <definedName name="P_PERFIL2X4N16">INSUMOS!$G$130</definedName>
    <definedName name="P_PERFIL34X34G12">INSUMOS!$G$117</definedName>
    <definedName name="P_PERFIL3X112_15">INSUMOS!$G$131</definedName>
    <definedName name="P_PERFIL3X3N16">INSUMOS!$G$132</definedName>
    <definedName name="P_PERFIL4X2_15">INSUMOS!#REF!</definedName>
    <definedName name="P_PERFIL4X4N225">INSUMOS!#REF!</definedName>
    <definedName name="P_PERFILESQUINEROPVC">INSUMOS!#REF!</definedName>
    <definedName name="P_PESTILLOCAD4">INSUMOS!#REF!</definedName>
    <definedName name="P_PESTILLOCADB">INSUMOS!#REF!</definedName>
    <definedName name="P_PESTILLOCOR60">INSUMOS!#REF!</definedName>
    <definedName name="P_PIEDRACALIZA">INSUMOS!#REF!</definedName>
    <definedName name="P_PIEDRACLARO">INSUMOS!#REF!</definedName>
    <definedName name="P_PIEDRACORA30X30">INSUMOS!#REF!</definedName>
    <definedName name="P_PIEDRACORA30X60">INSUMOS!#REF!</definedName>
    <definedName name="P_PIEDRACORA40X40">INSUMOS!#REF!</definedName>
    <definedName name="P_PIEDRACORT4CM">INSUMOS!#REF!</definedName>
    <definedName name="P_PIEDRACORTESP">INSUMOS!#REF!</definedName>
    <definedName name="P_PIEDRAGRIS">INSUMOS!#REF!</definedName>
    <definedName name="P_PIEDRAROJA">INSUMOS!#REF!</definedName>
    <definedName name="P_PIEDRAVERDELAG">INSUMOS!#REF!</definedName>
    <definedName name="P_PIEPAVDGVE25">INSUMOS!#REF!</definedName>
    <definedName name="P_PIEPAVG3">INSUMOS!#REF!</definedName>
    <definedName name="P_PIEPAVG45">INSUMOS!#REF!</definedName>
    <definedName name="P_PIEREVDIG6">#REF!</definedName>
    <definedName name="P_PIEREVMAN6">#REF!</definedName>
    <definedName name="P_PINO15x10x10BRTR">#REF!</definedName>
    <definedName name="P_PINO15x10x16BRTR">#REF!</definedName>
    <definedName name="P_PINO15x8x10BR">#REF!</definedName>
    <definedName name="P_PINO15x8x12BR">#REF!</definedName>
    <definedName name="P_PINO15x8x16BR">#REF!</definedName>
    <definedName name="P_PINO15x8x16BRTR">#REF!</definedName>
    <definedName name="P_PINO1x10x10BR">#REF!</definedName>
    <definedName name="P_PINO1x10x10BRTR">#REF!</definedName>
    <definedName name="P_PINO1x10x12BR">#REF!</definedName>
    <definedName name="P_PINO1x10x12BRTR">#REF!</definedName>
    <definedName name="P_PINO1x10x14BR">#REF!</definedName>
    <definedName name="P_PINO1x10x14BRTR">#REF!</definedName>
    <definedName name="P_PINO1x10x16BR">#REF!</definedName>
    <definedName name="P_PINO1x10x16BRTR">#REF!</definedName>
    <definedName name="P_PINO1x10x18BR">#REF!</definedName>
    <definedName name="P_PINO1x10x18BRTR">#REF!</definedName>
    <definedName name="P_PINO1x10x20BR">#REF!</definedName>
    <definedName name="P_PINO1x10x20BRTR">#REF!</definedName>
    <definedName name="P_PINO1x10x8BR">#REF!</definedName>
    <definedName name="P_PINO1x10x8BRTR">#REF!</definedName>
    <definedName name="P_PINO1x12x10BR">#REF!</definedName>
    <definedName name="P_PINO1x12x10BRTR">#REF!</definedName>
    <definedName name="P_PINO1x12x12BR">#REF!</definedName>
    <definedName name="P_PINO1x12x12BRTR">#REF!</definedName>
    <definedName name="P_PINO1x12x14BR">#REF!</definedName>
    <definedName name="P_PINO1x12x14BRTR">#REF!</definedName>
    <definedName name="P_PINO1x12x16BR">#REF!</definedName>
    <definedName name="P_PINO1x12x16BRTR">#REF!</definedName>
    <definedName name="P_PINO1x12x18BR">#REF!</definedName>
    <definedName name="P_PINO1x12x20BR">#REF!</definedName>
    <definedName name="P_PINO1x4x10BR">INSUMOS!#REF!</definedName>
    <definedName name="P_PINO1x4x10BRTR">INSUMOS!#REF!</definedName>
    <definedName name="P_PINO1x4x12BR">#REF!</definedName>
    <definedName name="P_PINO1x4x12BRTR">#REF!</definedName>
    <definedName name="P_PINO1x4x14BR">#REF!</definedName>
    <definedName name="P_PINO1x4x14BRTR">#REF!</definedName>
    <definedName name="P_PINO1x4x16BR">#REF!</definedName>
    <definedName name="P_PINO1x4x16BRTR">#REF!</definedName>
    <definedName name="P_PINO1x4x18BR">#REF!</definedName>
    <definedName name="P_PINO1x4x18BRTR">#REF!</definedName>
    <definedName name="P_PINO1x4x20BR">#REF!</definedName>
    <definedName name="P_PINO1x4x20BRTR">#REF!</definedName>
    <definedName name="P_PINO1x6x10BR">#REF!</definedName>
    <definedName name="P_PINO1x6x10BRTR">#REF!</definedName>
    <definedName name="P_PINO1x6x12BR">#REF!</definedName>
    <definedName name="P_PINO1x6x12BRTR">#REF!</definedName>
    <definedName name="P_PINO1x6x14BR">#REF!</definedName>
    <definedName name="P_PINO1x6x14BRTR">#REF!</definedName>
    <definedName name="P_PINO1x6x16BR">#REF!</definedName>
    <definedName name="P_PINO1x6x16BRTR">#REF!</definedName>
    <definedName name="P_PINO1x6x18BR">#REF!</definedName>
    <definedName name="P_PINO1x6x18BRTR">#REF!</definedName>
    <definedName name="P_PINO1x6x20BR">#REF!</definedName>
    <definedName name="P_PINO1x6x20BRTR">#REF!</definedName>
    <definedName name="P_PINO1x8x10BR">#REF!</definedName>
    <definedName name="P_PINO1x8x10BRTR">#REF!</definedName>
    <definedName name="P_PINO1x8x12BR">#REF!</definedName>
    <definedName name="P_PINO1x8x12BRTR">#REF!</definedName>
    <definedName name="P_PINO1x8x14BR">#REF!</definedName>
    <definedName name="P_PINO1x8x14BRTR">#REF!</definedName>
    <definedName name="P_PINO1x8x16BR">#REF!</definedName>
    <definedName name="P_PINO1x8x16BRTR">#REF!</definedName>
    <definedName name="P_PINO1x8x18BR">#REF!</definedName>
    <definedName name="P_PINO1x8x18BRTR">#REF!</definedName>
    <definedName name="P_PINO1x8x20BR">#REF!</definedName>
    <definedName name="P_PINO1x8x20BRTR">#REF!</definedName>
    <definedName name="P_PINO2x10x10BR">#REF!</definedName>
    <definedName name="P_PINO2x10x10BRTR">#REF!</definedName>
    <definedName name="P_PINO2x10x12BR">#REF!</definedName>
    <definedName name="P_PINO2x10x12BRTR">#REF!</definedName>
    <definedName name="P_PINO2x10x14BR">#REF!</definedName>
    <definedName name="P_PINO2x10x14BRTR">#REF!</definedName>
    <definedName name="P_PINO2x10x16BR">#REF!</definedName>
    <definedName name="P_PINO2x10x16BRTR">#REF!</definedName>
    <definedName name="P_PINO2x10x18BR">#REF!</definedName>
    <definedName name="P_PINO2x10x18BRTR">#REF!</definedName>
    <definedName name="P_PINO2x10x20BR">#REF!</definedName>
    <definedName name="P_PINO2x10x20BRTR">#REF!</definedName>
    <definedName name="P_PINO2x12x10BR">#REF!</definedName>
    <definedName name="P_PINO2x12x10BRTR">#REF!</definedName>
    <definedName name="P_PINO2x12x12BR">#REF!</definedName>
    <definedName name="P_PINO2x12x12BRTR">#REF!</definedName>
    <definedName name="P_PINO2x12x14BR">#REF!</definedName>
    <definedName name="P_PINO2x12x14BRTR">#REF!</definedName>
    <definedName name="P_PINO2x12x16BR">#REF!</definedName>
    <definedName name="P_PINO2x12x16BRTR">#REF!</definedName>
    <definedName name="P_PINO2x12x18BR">#REF!</definedName>
    <definedName name="P_PINO2x12x18BRTR">#REF!</definedName>
    <definedName name="P_PINO2x2x10BR">#REF!</definedName>
    <definedName name="P_PINO2x2x10BRTR">#REF!</definedName>
    <definedName name="P_PINO2x2x16BR">#REF!</definedName>
    <definedName name="P_PINO2x2x16BRTR">#REF!</definedName>
    <definedName name="P_PINO2x4x10BR">#REF!</definedName>
    <definedName name="P_PINO2x4x10BRTR">#REF!</definedName>
    <definedName name="P_PINO2x4x12BR">#REF!</definedName>
    <definedName name="P_PINO2x4x12BRTR">#REF!</definedName>
    <definedName name="P_PINO2x4x14BR">#REF!</definedName>
    <definedName name="P_PINO2x4x14BRTR">#REF!</definedName>
    <definedName name="P_PINO2x4x16BR">#REF!</definedName>
    <definedName name="P_PINO2x4x16BRTR">#REF!</definedName>
    <definedName name="P_PINO2x4x18BR">#REF!</definedName>
    <definedName name="P_PINO2x4x18BRTR">#REF!</definedName>
    <definedName name="P_PINO2x4x20BR">#REF!</definedName>
    <definedName name="P_PINO2x4x20BRTR">#REF!</definedName>
    <definedName name="P_PINO2x4x8BR">#REF!</definedName>
    <definedName name="P_PINO2x4x8BRTR">#REF!</definedName>
    <definedName name="P_PINO2x6x10BR">#REF!</definedName>
    <definedName name="P_PINO2x6x10BRTR">#REF!</definedName>
    <definedName name="P_PINO2x6x12BR">#REF!</definedName>
    <definedName name="P_PINO2x6x12BRTR">#REF!</definedName>
    <definedName name="P_PINO2x6x14BR">#REF!</definedName>
    <definedName name="P_PINO2x6x14BRTR">#REF!</definedName>
    <definedName name="P_PINO2x6x16BR">#REF!</definedName>
    <definedName name="P_PINO2x6x16BRTR">#REF!</definedName>
    <definedName name="P_PINO2x6x18BR">#REF!</definedName>
    <definedName name="P_PINO2x6x18BRTR">#REF!</definedName>
    <definedName name="P_PINO2x8x10BR">#REF!</definedName>
    <definedName name="P_PINO2x8x10BRTR">#REF!</definedName>
    <definedName name="P_PINO2x8x12BR">#REF!</definedName>
    <definedName name="P_PINO2x8x12BRTR">#REF!</definedName>
    <definedName name="P_PINO2x8x14BR">#REF!</definedName>
    <definedName name="P_PINO2x8x14BRTR">#REF!</definedName>
    <definedName name="P_PINO2x8x16BR">#REF!</definedName>
    <definedName name="P_PINO2x8x16BRTR">#REF!</definedName>
    <definedName name="P_PINO2x8x18BR">#REF!</definedName>
    <definedName name="P_PINO2x8x18BRTR">#REF!</definedName>
    <definedName name="P_PINO2x8x20BR">#REF!</definedName>
    <definedName name="P_PINO2x8x20BRTR">#REF!</definedName>
    <definedName name="P_PINO3x12x12BR">#REF!</definedName>
    <definedName name="P_PINO3x12x12BRTR">#REF!</definedName>
    <definedName name="P_PINO3x6x10BR">#REF!</definedName>
    <definedName name="P_PINO3x6x10BRTR">#REF!</definedName>
    <definedName name="P_PINO3x6x12BR">#REF!</definedName>
    <definedName name="P_PINO3x6x12BRTR">#REF!</definedName>
    <definedName name="P_PINO3x6x14BR">#REF!</definedName>
    <definedName name="P_PINO3x6x14BRTR">#REF!</definedName>
    <definedName name="P_PINO3x6x16BR">#REF!</definedName>
    <definedName name="P_PINO3x6x16BRTR">#REF!</definedName>
    <definedName name="P_PINO3x6x18BR">#REF!</definedName>
    <definedName name="P_PINO3x6x18BRTR">#REF!</definedName>
    <definedName name="P_PINO3x6x20BR">#REF!</definedName>
    <definedName name="P_PINO3x6x20BRTR">#REF!</definedName>
    <definedName name="P_PINO3x8x10BR">#REF!</definedName>
    <definedName name="P_PINO3x8x10BRTR">#REF!</definedName>
    <definedName name="P_PINO3x8x12BR">#REF!</definedName>
    <definedName name="P_PINO3x8x12BRTR">#REF!</definedName>
    <definedName name="P_PINO3x8x14BR">#REF!</definedName>
    <definedName name="P_PINO3x8x14BRTR">#REF!</definedName>
    <definedName name="P_PINO3x8x16BR">#REF!</definedName>
    <definedName name="P_PINO3x8x16BRTR">#REF!</definedName>
    <definedName name="P_PINO3x8x18BR">#REF!</definedName>
    <definedName name="P_PINO3x8x18BRTR">#REF!</definedName>
    <definedName name="P_PINO3x8x20BR">#REF!</definedName>
    <definedName name="P_PINO3x8x20BRTR">#REF!</definedName>
    <definedName name="P_PINO4x4x10BR">#REF!</definedName>
    <definedName name="P_PINO4x4x10BRTR">#REF!</definedName>
    <definedName name="P_PINO4x4x12BR">#REF!</definedName>
    <definedName name="P_PINO4x4x12BRTR">#REF!</definedName>
    <definedName name="P_PINO4x4x14BR">#REF!</definedName>
    <definedName name="P_PINO4x4x14BRTR">#REF!</definedName>
    <definedName name="P_PINO4x4x16BR">#REF!</definedName>
    <definedName name="P_PINO4x4x16BRTR">#REF!</definedName>
    <definedName name="P_PINO6x6x10BRTR">#REF!</definedName>
    <definedName name="P_PINO6x6x12BRTR">#REF!</definedName>
    <definedName name="P_PINO6x6x14BRTR">#REF!</definedName>
    <definedName name="P_PINO6x6x20BR">#REF!</definedName>
    <definedName name="P_PINO8x8x10BRTR">#REF!</definedName>
    <definedName name="P_PINO8x8x12BR">#REF!</definedName>
    <definedName name="P_PINTACRI50">INSUMOS!#REF!</definedName>
    <definedName name="P_PINTACRI50SG">INSUMOS!#REF!</definedName>
    <definedName name="P_PINTACRI59">#REF!</definedName>
    <definedName name="P_PINTACRI70">#REF!</definedName>
    <definedName name="P_PINTACRI73">#REF!</definedName>
    <definedName name="P_PINTACRIEXT">#REF!</definedName>
    <definedName name="P_PINTACRIEXT81">#REF!</definedName>
    <definedName name="P_PINTACRITROP00">#REF!</definedName>
    <definedName name="P_PINTARCLOSET50">INSUMOS!#REF!</definedName>
    <definedName name="P_PINTEPOX">INSUMOS!#REF!</definedName>
    <definedName name="P_PINTESM50">INSUMOS!#REF!</definedName>
    <definedName name="P_PINTESM51">#REF!</definedName>
    <definedName name="P_PINTESMTROP00">#REF!</definedName>
    <definedName name="P_PINTESMTROP52">#REF!</definedName>
    <definedName name="P_PINZAMOSAICO">#REF!</definedName>
    <definedName name="P_PISOPORCELANATO40">INSUMOS!#REF!</definedName>
    <definedName name="P_PISOPORCELANATO60">INSUMOS!#REF!</definedName>
    <definedName name="P_PLAFON2X2CUAD">INSUMOS!#REF!</definedName>
    <definedName name="P_PLAFON2X2X916FM">INSUMOS!#REF!</definedName>
    <definedName name="P_PLAFON2X4_7MM">INSUMOS!#REF!</definedName>
    <definedName name="P_PLAFON2X4RECT">INSUMOS!#REF!</definedName>
    <definedName name="P_PLAFON2X4X58FISUR">INSUMOS!#REF!</definedName>
    <definedName name="P_PLAFONMACHIEMBRADO">INSUMOS!#REF!</definedName>
    <definedName name="P_PLANA6">#REF!</definedName>
    <definedName name="P_PLANA8">#REF!</definedName>
    <definedName name="P_PLANA9">#REF!</definedName>
    <definedName name="P_PLANCHALUZINC26">INSUMOS!#REF!</definedName>
    <definedName name="P_PLANCHATRANSP10">INSUMOS!#REF!</definedName>
    <definedName name="P_PLANCHATRASBCA10">INSUMOS!#REF!</definedName>
    <definedName name="P_PLANCHATRASBCA8">INSUMOS!#REF!</definedName>
    <definedName name="P_PLANCHUELA112X14">INSUMOS!$G$145</definedName>
    <definedName name="P_PLANCHUELA112X18">INSUMOS!$G$143</definedName>
    <definedName name="P_PLANCHUELA112X316">INSUMOS!$G$144</definedName>
    <definedName name="P_PLANCHUELA114X316">INSUMOS!$G$141</definedName>
    <definedName name="P_PLANCHUELA114X38">INSUMOS!$G$142</definedName>
    <definedName name="P_PLANCHUELA12X18">INSUMOS!$G$133</definedName>
    <definedName name="P_PLANCHUELA12X316">INSUMOS!$G$134</definedName>
    <definedName name="P_PLANCHUELA1X14">INSUMOS!$G$140</definedName>
    <definedName name="P_PLANCHUELA1X18">INSUMOS!$G$137</definedName>
    <definedName name="P_PLANCHUELA1X316">INSUMOS!$G$138</definedName>
    <definedName name="P_PLANCHUELA215X14">INSUMOS!$G$150</definedName>
    <definedName name="P_PLANCHUELA2X14">INSUMOS!$G$148</definedName>
    <definedName name="P_PLANCHUELA2X18">INSUMOS!$G$146</definedName>
    <definedName name="P_PLANCHUELA2X316">INSUMOS!$G$147</definedName>
    <definedName name="P_PLANCHUELA2X38">INSUMOS!$G$149</definedName>
    <definedName name="P_PLANCHUELA34X14">INSUMOS!$G$136</definedName>
    <definedName name="P_PLANCHUELA34X316">INSUMOS!$G$135</definedName>
    <definedName name="P_PLANCHUELA3X12">INSUMOS!$G$154</definedName>
    <definedName name="P_PLANCHUELA3X14">INSUMOS!$G$152</definedName>
    <definedName name="P_PLANCHUELA3X38">INSUMOS!$G$153</definedName>
    <definedName name="P_PLANCHUELA4X14">INSUMOS!#REF!</definedName>
    <definedName name="P_PLANCHUELA6X12">INSUMOS!#REF!</definedName>
    <definedName name="P_PLANCHUELA6X14">INSUMOS!#REF!</definedName>
    <definedName name="P_PLANCHUELA8X12">INSUMOS!#REF!</definedName>
    <definedName name="P_PLANCHUELA8X38">INSUMOS!#REF!</definedName>
    <definedName name="P_PLANTA60">INSUMOS!#REF!</definedName>
    <definedName name="P_PLYWB4X8X14">INSUMOS!#REF!</definedName>
    <definedName name="P_PLYWB4X8X34">INSUMOS!#REF!</definedName>
    <definedName name="P_PLYWB4X8X38">INSUMOS!#REF!</definedName>
    <definedName name="P_PLYWBVIR3X7X316">INSUMOS!#REF!</definedName>
    <definedName name="P_PLYWBVIR4X8X12">INSUMOS!#REF!</definedName>
    <definedName name="P_PLYWBVIR4X8X14">INSUMOS!#REF!</definedName>
    <definedName name="P_PLYWBVIR4X8X316">INSUMOS!#REF!</definedName>
    <definedName name="P_PLYWBVIR4X8X34">INSUMOS!#REF!</definedName>
    <definedName name="P_PLYWBVIR4X8X38">INSUMOS!#REF!</definedName>
    <definedName name="P_PLYWOKU4X8X34">INSUMOS!#REF!</definedName>
    <definedName name="P_PLYWOKU4X8X58">INSUMOS!#REF!</definedName>
    <definedName name="P_PLYWUSA4X8X12">INSUMOS!#REF!</definedName>
    <definedName name="P_PLYWUSA4X8X34">INSUMOS!#REF!</definedName>
    <definedName name="P_PLYWUSA4X8X38">INSUMOS!#REF!</definedName>
    <definedName name="P_PORCELANATO3030ROSA">INSUMOS!#REF!</definedName>
    <definedName name="P_PORCELANATO3030VERDE">INSUMOS!#REF!</definedName>
    <definedName name="P_PORTACONTADOR20">INSUMOS!#REF!</definedName>
    <definedName name="P_PORTAPAPELCROM">INSUMOS!#REF!</definedName>
    <definedName name="P_PORTAPAPELPLAST">INSUMOS!#REF!</definedName>
    <definedName name="P_PORTAROLOPROF">#REF!</definedName>
    <definedName name="P_PORTASERVGRIS">INSUMOS!#REF!</definedName>
    <definedName name="P_POZO10">INSUMOS!#REF!</definedName>
    <definedName name="P_POZO8">INSUMOS!#REF!</definedName>
    <definedName name="P_PPR16PN1">INSUMOS!#REF!</definedName>
    <definedName name="P_PPR16PN112">INSUMOS!#REF!</definedName>
    <definedName name="P_PPR16PN114">INSUMOS!#REF!</definedName>
    <definedName name="P_PPR16PN2">INSUMOS!#REF!</definedName>
    <definedName name="P_PPR16PN212">INSUMOS!#REF!</definedName>
    <definedName name="P_PPR16PN3">INSUMOS!#REF!</definedName>
    <definedName name="P_PPR16PN4">INSUMOS!#REF!</definedName>
    <definedName name="P_PPR16PN6">INSUMOS!#REF!</definedName>
    <definedName name="P_PPR20PN1">INSUMOS!#REF!</definedName>
    <definedName name="P_PPR20PN112">INSUMOS!#REF!</definedName>
    <definedName name="P_PPR20PN114">INSUMOS!#REF!</definedName>
    <definedName name="P_PPR20PN12">INSUMOS!#REF!</definedName>
    <definedName name="P_PPR20PN2">INSUMOS!#REF!</definedName>
    <definedName name="P_PPR20PN212">INSUMOS!#REF!</definedName>
    <definedName name="P_PPR20PN3">INSUMOS!#REF!</definedName>
    <definedName name="P_PPR20PN34">INSUMOS!#REF!</definedName>
    <definedName name="P_PPR20PN4">INSUMOS!#REF!</definedName>
    <definedName name="P_PRIMERDOMAS">#REF!</definedName>
    <definedName name="P_PRIMEREDIL">INSUMOS!#REF!</definedName>
    <definedName name="P_PROTECAUDIT">#REF!</definedName>
    <definedName name="P_PTABCADECA">INSUMOS!#REF!</definedName>
    <definedName name="P_PTACOM1H1MALABCECL">INSUMOS!#REF!</definedName>
    <definedName name="P_PTACOM1H1MALABCECLM">INSUMOS!#REF!</definedName>
    <definedName name="P_PTACOM1H1MALABCELISO">INSUMOS!#REF!</definedName>
    <definedName name="P_PTACOM1H1MALABCEM">INSUMOS!#REF!</definedName>
    <definedName name="P_PTACOM1H1MALANORBCELISO">INSUMOS!#REF!</definedName>
    <definedName name="P_PTACOM1H1MALANORBCEM">INSUMOS!#REF!</definedName>
    <definedName name="P_PTACOM1H1MALANORCL">INSUMOS!#REF!</definedName>
    <definedName name="P_PTACOM1H1MALANORCLM">INSUMOS!#REF!</definedName>
    <definedName name="P_PTACOM1H1MALBCOBCELISO">INSUMOS!#REF!</definedName>
    <definedName name="P_PTACOM1H1MALBCOBCEM">INSUMOS!#REF!</definedName>
    <definedName name="P_PTACOM1H1MALBCOCL">INSUMOS!#REF!</definedName>
    <definedName name="P_PTACOM1H1MALBCOCLM">INSUMOS!#REF!</definedName>
    <definedName name="P_PTACOM2H2MALABCECL">INSUMOS!#REF!</definedName>
    <definedName name="P_PTACOM2H2MALABCECLM">INSUMOS!#REF!</definedName>
    <definedName name="P_PTACOM2H2MALABCELISO">INSUMOS!#REF!</definedName>
    <definedName name="P_PTACOM2H2MALABCEM">INSUMOS!#REF!</definedName>
    <definedName name="P_PTACOM2H2MALANORBCELISO">INSUMOS!#REF!</definedName>
    <definedName name="P_PTACOM2H2MALANORBCEM">INSUMOS!#REF!</definedName>
    <definedName name="P_PTACOM2H2MALANORCL">INSUMOS!#REF!</definedName>
    <definedName name="P_PTACOM2H2MALANORCLM">INSUMOS!#REF!</definedName>
    <definedName name="P_PTACOM2H2MALBCOBCELISO">INSUMOS!#REF!</definedName>
    <definedName name="P_PTACOM2H2MALBCOBCEM">INSUMOS!#REF!</definedName>
    <definedName name="P_PTACOM2H2MALBCOCL">INSUMOS!#REF!</definedName>
    <definedName name="P_PTACOM2H2MALBCOCLM">INSUMOS!#REF!</definedName>
    <definedName name="P_PTACORALABCECESPEJO">INSUMOS!#REF!</definedName>
    <definedName name="P_PTACORALABCECL">INSUMOS!#REF!</definedName>
    <definedName name="P_PTACORALABCECLM">INSUMOS!#REF!</definedName>
    <definedName name="P_PTACORALABCELISO">INSUMOS!#REF!</definedName>
    <definedName name="P_PTACORALABCEM">INSUMOS!#REF!</definedName>
    <definedName name="P_PTACORALABCEREFCL">INSUMOS!#REF!</definedName>
    <definedName name="P_PTACORALANORBCEL">INSUMOS!#REF!</definedName>
    <definedName name="P_PTACORALANORBCEM">INSUMOS!#REF!</definedName>
    <definedName name="P_PTACORALANORBLUEG">INSUMOS!#REF!</definedName>
    <definedName name="P_PTACORALANORCESPEJO">INSUMOS!#REF!</definedName>
    <definedName name="P_PTACORALANORCL">INSUMOS!#REF!</definedName>
    <definedName name="P_PTACORALANORCLM">INSUMOS!#REF!</definedName>
    <definedName name="P_PTACORALANOREFCL">INSUMOS!#REF!</definedName>
    <definedName name="P_PTACORALBCOBCELISO">INSUMOS!#REF!</definedName>
    <definedName name="P_PTACORALBCOBCEM">INSUMOS!#REF!</definedName>
    <definedName name="P_PTACORALBCOBLUEG">INSUMOS!#REF!</definedName>
    <definedName name="P_PTACORALBCOCESPEJO">INSUMOS!#REF!</definedName>
    <definedName name="P_PTACORALBCOCL">INSUMOS!#REF!</definedName>
    <definedName name="P_PTACORALBCOCLM">INSUMOS!#REF!</definedName>
    <definedName name="P_PTACORALBCOREFCL">INSUMOS!#REF!</definedName>
    <definedName name="P_PTAELECPUÑOANOD">INSUMOS!#REF!</definedName>
    <definedName name="P_PTAELECPUSHBOTON">INSUMOS!#REF!</definedName>
    <definedName name="P_PUERTACA">INSUMOS!#REF!</definedName>
    <definedName name="P_PUERTACAESP">INSUMOS!#REF!</definedName>
    <definedName name="P_PUERTACAFRAN">INSUMOS!#REF!</definedName>
    <definedName name="P_PUERTAENR">INSUMOS!#REF!</definedName>
    <definedName name="P_PUERTAPI">INSUMOS!#REF!</definedName>
    <definedName name="P_PUERTAPI802102PAN">INSUMOS!#REF!</definedName>
    <definedName name="P_PUERTAPI8021046PAN">INSUMOS!#REF!</definedName>
    <definedName name="P_PUERTAPLE86210CRIS">INSUMOS!#REF!</definedName>
    <definedName name="P_PUERTAPLY">INSUMOS!#REF!</definedName>
    <definedName name="P_PUNTAPISTELC1">INSUMOS!#REF!</definedName>
    <definedName name="P_RASTRILLOCURV">#REF!</definedName>
    <definedName name="P_REDBUSHG112X1">INSUMOS!#REF!</definedName>
    <definedName name="P_REDBUSHG112X114">INSUMOS!#REF!</definedName>
    <definedName name="P_REDBUSHG112X12">INSUMOS!#REF!</definedName>
    <definedName name="P_REDBUSHG112X34">INSUMOS!#REF!</definedName>
    <definedName name="P_REDBUSHG114X1">INSUMOS!#REF!</definedName>
    <definedName name="P_REDBUSHG114X12">INSUMOS!#REF!</definedName>
    <definedName name="P_REDBUSHG114X34">INSUMOS!#REF!</definedName>
    <definedName name="P_REDBUSHG12X14">INSUMOS!#REF!</definedName>
    <definedName name="P_REDBUSHG12X18">INSUMOS!#REF!</definedName>
    <definedName name="P_REDBUSHG12X38">INSUMOS!#REF!</definedName>
    <definedName name="P_REDBUSHG14X18">INSUMOS!#REF!</definedName>
    <definedName name="P_REDBUSHG1X12">INSUMOS!#REF!</definedName>
    <definedName name="P_REDBUSHG1X14">INSUMOS!#REF!</definedName>
    <definedName name="P_REDBUSHG1X34">INSUMOS!#REF!</definedName>
    <definedName name="P_REDBUSHG1X38">INSUMOS!#REF!</definedName>
    <definedName name="P_REDBUSHG212X1">INSUMOS!#REF!</definedName>
    <definedName name="P_REDBUSHG212X2">INSUMOS!#REF!</definedName>
    <definedName name="P_REDBUSHG2X1">INSUMOS!#REF!</definedName>
    <definedName name="P_REDBUSHG2X112">INSUMOS!#REF!</definedName>
    <definedName name="P_REDBUSHG2X114">INSUMOS!#REF!</definedName>
    <definedName name="P_REDBUSHG2X12">INSUMOS!#REF!</definedName>
    <definedName name="P_REDBUSHG2X34">INSUMOS!#REF!</definedName>
    <definedName name="P_REDBUSHG2X38">INSUMOS!#REF!</definedName>
    <definedName name="P_REDBUSHG34X12">INSUMOS!#REF!</definedName>
    <definedName name="P_REDBUSHG34X14">INSUMOS!#REF!</definedName>
    <definedName name="P_REDBUSHG34X38">INSUMOS!#REF!</definedName>
    <definedName name="P_REDBUSHG38X14">INSUMOS!#REF!</definedName>
    <definedName name="P_REDBUSHG3X1">INSUMOS!#REF!</definedName>
    <definedName name="P_REDBUSHG3X2">INSUMOS!#REF!</definedName>
    <definedName name="P_REDBUSHG3X212">INSUMOS!#REF!</definedName>
    <definedName name="P_REDCOPACB12X12">INSUMOS!#REF!</definedName>
    <definedName name="P_REDCOPACB12X38">INSUMOS!#REF!</definedName>
    <definedName name="P_REDCOPACB14X38">INSUMOS!#REF!</definedName>
    <definedName name="P_REDCOPACB38X14">INSUMOS!#REF!</definedName>
    <definedName name="P_REDCOPACBANI12X38">INSUMOS!#REF!</definedName>
    <definedName name="P_REDCOPACBANI38X14">INSUMOS!#REF!</definedName>
    <definedName name="P_REDCOPACONCB12X12">INSUMOS!#REF!</definedName>
    <definedName name="P_REDCOPACONCB14X14">INSUMOS!#REF!</definedName>
    <definedName name="P_REDCOPACONCB38X12">INSUMOS!#REF!</definedName>
    <definedName name="P_REDCOPACONCBH38X14">INSUMOS!#REF!</definedName>
    <definedName name="P_REDCOPAHG112X1">INSUMOS!#REF!</definedName>
    <definedName name="P_REDCOPAHG112X114">INSUMOS!#REF!</definedName>
    <definedName name="P_REDCOPAHG112X12">INSUMOS!#REF!</definedName>
    <definedName name="P_REDCOPAHG112X34">INSUMOS!#REF!</definedName>
    <definedName name="P_REDCOPAHG114X1">INSUMOS!#REF!</definedName>
    <definedName name="P_REDCOPAHG114X12">INSUMOS!#REF!</definedName>
    <definedName name="P_REDCOPAHG114X34">INSUMOS!#REF!</definedName>
    <definedName name="P_REDCOPAHG12X18">INSUMOS!#REF!</definedName>
    <definedName name="P_REDCOPAHG12X38">INSUMOS!#REF!</definedName>
    <definedName name="P_REDCOPAHG1X12">INSUMOS!#REF!</definedName>
    <definedName name="P_REDCOPAHG1X14">INSUMOS!#REF!</definedName>
    <definedName name="P_REDCOPAHG1X34">INSUMOS!#REF!</definedName>
    <definedName name="P_REDCOPAHG1X38">INSUMOS!#REF!</definedName>
    <definedName name="P_REDCOPAHG212X1">INSUMOS!#REF!</definedName>
    <definedName name="P_REDCOPAHG212X112">INSUMOS!#REF!</definedName>
    <definedName name="P_REDCOPAHG212X114">INSUMOS!#REF!</definedName>
    <definedName name="P_REDCOPAHG212X12">INSUMOS!#REF!</definedName>
    <definedName name="P_REDCOPAHG212X34">INSUMOS!#REF!</definedName>
    <definedName name="P_REDCOPAHG2X112">INSUMOS!#REF!</definedName>
    <definedName name="P_REDCOPAHG2X114">INSUMOS!#REF!</definedName>
    <definedName name="P_REDCOPAHG2X12">INSUMOS!#REF!</definedName>
    <definedName name="P_REDCOPAHG2X34">INSUMOS!#REF!</definedName>
    <definedName name="P_REDCOPAHG34X12">INSUMOS!#REF!</definedName>
    <definedName name="P_REDCOPAHG34X14">INSUMOS!#REF!</definedName>
    <definedName name="P_REDCOPAHG34X38">INSUMOS!#REF!</definedName>
    <definedName name="P_REDCOPAHG38X12">INSUMOS!#REF!</definedName>
    <definedName name="P_REDCOPAHG3X1">INSUMOS!#REF!</definedName>
    <definedName name="P_REDCOPAHG3X114">INSUMOS!#REF!</definedName>
    <definedName name="P_REDCOPAHG3X2">INSUMOS!#REF!</definedName>
    <definedName name="P_REDCOPAHG3X212">INSUMOS!#REF!</definedName>
    <definedName name="P_REDCOPAHG4X114">INSUMOS!#REF!</definedName>
    <definedName name="P_REDCOPAHG4X2">INSUMOS!#REF!</definedName>
    <definedName name="P_REDCOPAHG4X212">INSUMOS!#REF!</definedName>
    <definedName name="P_REDCOPAHG4X3">INSUMOS!#REF!</definedName>
    <definedName name="P_REDCPVC1X34">INSUMOS!#REF!</definedName>
    <definedName name="P_REDCPVC2X112">INSUMOS!#REF!</definedName>
    <definedName name="P_REDCPVC34X12">INSUMOS!#REF!</definedName>
    <definedName name="P_REDPPR112X1">INSUMOS!#REF!</definedName>
    <definedName name="P_REDPPR112X114">INSUMOS!#REF!</definedName>
    <definedName name="P_REDPPR1X12">INSUMOS!#REF!</definedName>
    <definedName name="P_REDPPR1X34">INSUMOS!#REF!</definedName>
    <definedName name="P_REDPPR2X112">INSUMOS!#REF!</definedName>
    <definedName name="P_REDPPR34X12">INSUMOS!#REF!</definedName>
    <definedName name="P_REDPVCDREN3X112">INSUMOS!#REF!</definedName>
    <definedName name="P_REDPVCDREN3X2">INSUMOS!#REF!</definedName>
    <definedName name="P_REDPVCDREN4X2">INSUMOS!#REF!</definedName>
    <definedName name="P_REDPVCDREN4X3">INSUMOS!#REF!</definedName>
    <definedName name="P_REDPVCDREN6X4">INSUMOS!#REF!</definedName>
    <definedName name="P_REDPVCPRES112X1">INSUMOS!#REF!</definedName>
    <definedName name="P_REDPVCPRES112X12">INSUMOS!#REF!</definedName>
    <definedName name="P_REDPVCPRES112X34">INSUMOS!#REF!</definedName>
    <definedName name="P_REDPVCPRES1X12">INSUMOS!#REF!</definedName>
    <definedName name="P_REDPVCPRES1X34">INSUMOS!#REF!</definedName>
    <definedName name="P_REDPVCPRES2X1">INSUMOS!#REF!</definedName>
    <definedName name="P_REDPVCPRES2X112">INSUMOS!#REF!</definedName>
    <definedName name="P_REDPVCPRES2X12">INSUMOS!#REF!</definedName>
    <definedName name="P_REDPVCPRES2X34">INSUMOS!#REF!</definedName>
    <definedName name="P_REDPVCPRES3X112">INSUMOS!#REF!</definedName>
    <definedName name="P_REDPVCPRES4X2">INSUMOS!#REF!</definedName>
    <definedName name="P_REDPVCPRES4X3">INSUMOS!#REF!</definedName>
    <definedName name="P_REDPVCPRES6X3">INSUMOS!#REF!</definedName>
    <definedName name="P_REG44GEN12">INSUMOS!#REF!</definedName>
    <definedName name="P_REG44GEN34">INSUMOS!#REF!</definedName>
    <definedName name="P_REG55USA114">INSUMOS!#REF!</definedName>
    <definedName name="P_REG55USA12">INSUMOS!#REF!</definedName>
    <definedName name="P_REGCRIOLLO10104">INSUMOS!#REF!</definedName>
    <definedName name="P_REGCRIOLLO12124">INSUMOS!#REF!</definedName>
    <definedName name="P_REGCRIOLLO18184">INSUMOS!#REF!</definedName>
    <definedName name="P_REGCRIOLLO24244">INSUMOS!#REF!</definedName>
    <definedName name="P_REGCRIOLLO24246">INSUMOS!#REF!</definedName>
    <definedName name="P_REGCRIOLLO664">INSUMOS!#REF!</definedName>
    <definedName name="P_REGCRIOLLO884">INSUMOS!#REF!</definedName>
    <definedName name="P_REGLA">INSUMOS!#REF!</definedName>
    <definedName name="P_REGULADORGAS1VIA">INSUMOS!#REF!</definedName>
    <definedName name="P_REGULADORGAS2VIAS">INSUMOS!#REF!</definedName>
    <definedName name="P_REJASLIV">INSUMOS!#REF!</definedName>
    <definedName name="P_REJASREF">INSUMOS!#REF!</definedName>
    <definedName name="P_REJILLAPISO22CUADR">INSUMOS!#REF!</definedName>
    <definedName name="P_REJILLAPISO32REDR">INSUMOS!#REF!</definedName>
    <definedName name="P_REJILLAPISO32REDS">INSUMOS!#REF!</definedName>
    <definedName name="P_REJILLAPISO458ALUM">INSUMOS!#REF!</definedName>
    <definedName name="P_REJILLAPISO5X3">INSUMOS!#REF!</definedName>
    <definedName name="P_REPELENTEAGUA">INSUMOS!$G$208</definedName>
    <definedName name="P_RESINAEPOXICA">INSUMOS!$G$61</definedName>
    <definedName name="P_RESPIRADORDOBLE">#REF!</definedName>
    <definedName name="P_RESPIRADORP10012">#REF!</definedName>
    <definedName name="P_RESPIRADORPD90182">#REF!</definedName>
    <definedName name="P_RESPIRADORSCART">#REF!</definedName>
    <definedName name="P_RESPIRADORSVISOR">#REF!</definedName>
    <definedName name="P_RETFRA">INSUMOS!$G$209</definedName>
    <definedName name="P_RIELU112">INSUMOS!#REF!</definedName>
    <definedName name="P_RIELU34">INSUMOS!#REF!</definedName>
    <definedName name="P_ROBLEBRAC">INSUMOS!#REF!</definedName>
    <definedName name="P_ROBLEBRAL">INSUMOS!#REF!</definedName>
    <definedName name="P_ROSETA">INSUMOS!#REF!</definedName>
    <definedName name="P_ROSETAFORJADA10">INSUMOS!#REF!</definedName>
    <definedName name="P_ROSETAFORJADA15">INSUMOS!#REF!</definedName>
    <definedName name="P_ROTURA">INSUMOS!#REF!</definedName>
    <definedName name="P_RUEDAPORTC212_60">INSUMOS!#REF!</definedName>
    <definedName name="P_RUEDAPORTC212_70">INSUMOS!#REF!</definedName>
    <definedName name="P_RUEDAPORTC3_70">INSUMOS!#REF!</definedName>
    <definedName name="P_RUEDAPORTC4_90">INSUMOS!#REF!</definedName>
    <definedName name="P_RUEDAPORTCB100">INSUMOS!#REF!</definedName>
    <definedName name="P_SECADORMANOBCO">INSUMOS!#REF!</definedName>
    <definedName name="P_SECADORMANOCSE">INSUMOS!#REF!</definedName>
    <definedName name="P_SELLADOR">INSUMOS!$G$62</definedName>
    <definedName name="P_SELLADORCANO">INSUMOS!#REF!</definedName>
    <definedName name="P_SELLADORDOMAT">INSUMOS!#REF!</definedName>
    <definedName name="P_SELLADORLANCOMF">INSUMOS!#REF!</definedName>
    <definedName name="P_SELLADORLANCOSILIC">INSUMOS!#REF!</definedName>
    <definedName name="P_SELLADORTROP">INSUMOS!#REF!</definedName>
    <definedName name="P_SELLADORTROPICAL">INSUMOS!#REF!</definedName>
    <definedName name="P_SERRUCHOLUC22">#REF!</definedName>
    <definedName name="P_SERRUCHOLUC24">#REF!</definedName>
    <definedName name="P_SERRUCHOPROF22">#REF!</definedName>
    <definedName name="P_SIFONFREGPVCDOBLE">INSUMOS!#REF!</definedName>
    <definedName name="P_SIFONFREGPVCSEN">INSUMOS!#REF!</definedName>
    <definedName name="P_SIFONLAV112CROM">INSUMOS!#REF!</definedName>
    <definedName name="P_SIFONLAV114CROM">INSUMOS!#REF!</definedName>
    <definedName name="P_SIFONPVCDREN112">INSUMOS!#REF!</definedName>
    <definedName name="P_SIFONPVCDREN2">INSUMOS!#REF!</definedName>
    <definedName name="P_SIFONPVCDREN3">INSUMOS!#REF!</definedName>
    <definedName name="P_SIFONPVCDREN4">INSUMOS!#REF!</definedName>
    <definedName name="P_SILICONE">INSUMOS!#REF!</definedName>
    <definedName name="P_SILICOOLCRI">INSUMOS!#REF!</definedName>
    <definedName name="P_SLU78">INSUMOS!$G$210</definedName>
    <definedName name="P_SLU910">INSUMOS!$G$211</definedName>
    <definedName name="P_SOLDADURA">INSUMOS!$G$156</definedName>
    <definedName name="P_SOPORTE">INSUMOS!#REF!</definedName>
    <definedName name="P_SOPORTEPARARRAYO">INSUMOS!#REF!</definedName>
    <definedName name="P_TABLETAGRIS">INSUMOS!#REF!</definedName>
    <definedName name="P_TABLETAROJA">INSUMOS!#REF!</definedName>
    <definedName name="P_TANQUEAGUA">#REF!</definedName>
    <definedName name="P_TANQUEHCRIOLLO120">INSUMOS!#REF!</definedName>
    <definedName name="P_TANQUEHCRIOLLO42">INSUMOS!#REF!</definedName>
    <definedName name="P_TANQUEHCRIOLLO82">INSUMOS!#REF!</definedName>
    <definedName name="P_TANQUEHUSA120">INSUMOS!#REF!</definedName>
    <definedName name="P_TANQUEHUSA180">INSUMOS!#REF!</definedName>
    <definedName name="P_TANQUEHUSA42">INSUMOS!#REF!</definedName>
    <definedName name="P_TANQUEHUSA82">INSUMOS!#REF!</definedName>
    <definedName name="P_TANQUEPLCOMB">INSUMOS!$G$73</definedName>
    <definedName name="P_TAPAC24INTPVC">INSUMOS!#REF!</definedName>
    <definedName name="P_TAPAC24MET">INSUMOS!#REF!</definedName>
    <definedName name="P_TAPAC24TCMET">INSUMOS!#REF!</definedName>
    <definedName name="P_TAPAC24TCPVC">INSUMOS!#REF!</definedName>
    <definedName name="P_TAPACIS2424AL">INSUMOS!#REF!</definedName>
    <definedName name="P_TAPAINODELOGADO">INSUMOS!#REF!</definedName>
    <definedName name="P_TAPAINODRED">INSUMOS!#REF!</definedName>
    <definedName name="P_TAPE">INSUMOS!#REF!</definedName>
    <definedName name="P_TAPE23">INSUMOS!#REF!</definedName>
    <definedName name="P_TAPONCONH14">INSUMOS!#REF!</definedName>
    <definedName name="P_TAPONCONH38">INSUMOS!#REF!</definedName>
    <definedName name="P_TAPONHGH1">INSUMOS!#REF!</definedName>
    <definedName name="P_TAPONHGH112">INSUMOS!#REF!</definedName>
    <definedName name="P_TAPONHGH114">INSUMOS!#REF!</definedName>
    <definedName name="P_TAPONHGH12">INSUMOS!#REF!</definedName>
    <definedName name="P_TAPONHGH14">INSUMOS!#REF!</definedName>
    <definedName name="P_TAPONHGH2">INSUMOS!#REF!</definedName>
    <definedName name="P_TAPONHGH212">INSUMOS!#REF!</definedName>
    <definedName name="P_TAPONHGH3">INSUMOS!#REF!</definedName>
    <definedName name="P_TAPONHGH34">INSUMOS!#REF!</definedName>
    <definedName name="P_TAPONHGH38">INSUMOS!#REF!</definedName>
    <definedName name="P_TAPONHGH4">INSUMOS!#REF!</definedName>
    <definedName name="P_TAPONHGM1">INSUMOS!#REF!</definedName>
    <definedName name="P_TAPONHGM112">INSUMOS!#REF!</definedName>
    <definedName name="P_TAPONHGM114">INSUMOS!#REF!</definedName>
    <definedName name="P_TAPONHGM12">INSUMOS!#REF!</definedName>
    <definedName name="P_TAPONHGM14">INSUMOS!#REF!</definedName>
    <definedName name="P_TAPONHGM2">INSUMOS!#REF!</definedName>
    <definedName name="P_TAPONHGM212">INSUMOS!#REF!</definedName>
    <definedName name="P_TAPONHGM3">INSUMOS!#REF!</definedName>
    <definedName name="P_TAPONHGM34">INSUMOS!#REF!</definedName>
    <definedName name="P_TAPONHGM38">INSUMOS!#REF!</definedName>
    <definedName name="P_TAPONHGM4">INSUMOS!#REF!</definedName>
    <definedName name="P_TAPONPPR1">INSUMOS!#REF!</definedName>
    <definedName name="P_TAPONPPR112">INSUMOS!#REF!</definedName>
    <definedName name="P_TAPONPPR12">INSUMOS!#REF!</definedName>
    <definedName name="P_TAPONPPR2">INSUMOS!#REF!</definedName>
    <definedName name="P_TAPONPPR34">INSUMOS!#REF!</definedName>
    <definedName name="P_TAPONPPRUEBA12">INSUMOS!#REF!</definedName>
    <definedName name="P_TAPONPPRUEBA34">INSUMOS!#REF!</definedName>
    <definedName name="P_TAPONPVCPRESH1">INSUMOS!#REF!</definedName>
    <definedName name="P_TAPONPVCPRESH112">INSUMOS!#REF!</definedName>
    <definedName name="P_TAPONPVCPRESH2">INSUMOS!#REF!</definedName>
    <definedName name="P_TAPONPVCPRESH34">INSUMOS!#REF!</definedName>
    <definedName name="P_TAPONPVCPRESM112">INSUMOS!#REF!</definedName>
    <definedName name="P_TAPONPVCPRESM12">INSUMOS!#REF!</definedName>
    <definedName name="P_TAPONPVCPRESM2">INSUMOS!#REF!</definedName>
    <definedName name="P_TAPONPVCPRESM3">INSUMOS!#REF!</definedName>
    <definedName name="P_TAPONPVCPRESM34">INSUMOS!#REF!</definedName>
    <definedName name="P_TAPONPVCPRESM4">INSUMOS!#REF!</definedName>
    <definedName name="P_TAPONREGPVCDREN2">INSUMOS!#REF!</definedName>
    <definedName name="P_TAPONREGPVCDREN3">INSUMOS!#REF!</definedName>
    <definedName name="P_TAPONREGPVCDREN4">INSUMOS!#REF!</definedName>
    <definedName name="P_TARUGOPLAST14112">INSUMOS!#REF!</definedName>
    <definedName name="P_TARUGOPLAST14X1">INSUMOS!#REF!</definedName>
    <definedName name="P_TARUGOPLAST38X212">INSUMOS!#REF!</definedName>
    <definedName name="P_TARUGOPLO516X134">INSUMOS!#REF!</definedName>
    <definedName name="P_TARUGOPLOMO516X112">INSUMOS!#REF!</definedName>
    <definedName name="P_TC110DOBLE">INSUMOS!#REF!</definedName>
    <definedName name="P_TC110PISO">INSUMOS!#REF!</definedName>
    <definedName name="P_TC220">INSUMOS!#REF!</definedName>
    <definedName name="P_TEE3VIASPPR1">INSUMOS!#REF!</definedName>
    <definedName name="P_TEE3VIASPPR112">INSUMOS!#REF!</definedName>
    <definedName name="P_TEE3VIASPPR114">INSUMOS!#REF!</definedName>
    <definedName name="P_TEE3VIASPPR12">INSUMOS!#REF!</definedName>
    <definedName name="P_TEE3VIASPPR2">INSUMOS!#REF!</definedName>
    <definedName name="P_TEE3VIASPPR34">INSUMOS!#REF!</definedName>
    <definedName name="P_TEECBANI14">INSUMOS!#REF!</definedName>
    <definedName name="P_TEECBCHEQUE14">INSUMOS!#REF!</definedName>
    <definedName name="P_TEECBH38">INSUMOS!#REF!</definedName>
    <definedName name="P_TEECPVC112">INSUMOS!#REF!</definedName>
    <definedName name="P_TEECPVC12">INSUMOS!#REF!</definedName>
    <definedName name="P_TEECPVC2">INSUMOS!#REF!</definedName>
    <definedName name="P_TEECPVC34">INSUMOS!#REF!</definedName>
    <definedName name="P_TEEHG1">INSUMOS!#REF!</definedName>
    <definedName name="P_TEEHG112">INSUMOS!#REF!</definedName>
    <definedName name="P_TEEHG114">INSUMOS!#REF!</definedName>
    <definedName name="P_TEEHG12">INSUMOS!#REF!</definedName>
    <definedName name="P_TEEHG14">INSUMOS!#REF!</definedName>
    <definedName name="P_TEEHG2">INSUMOS!#REF!</definedName>
    <definedName name="P_TEEHG212">INSUMOS!#REF!</definedName>
    <definedName name="P_TEEHG3">INSUMOS!#REF!</definedName>
    <definedName name="P_TEEHG34">INSUMOS!#REF!</definedName>
    <definedName name="P_TEEHG38">INSUMOS!#REF!</definedName>
    <definedName name="P_TEEHG4">INSUMOS!#REF!</definedName>
    <definedName name="P_TEEPPRH12X22">INSUMOS!#REF!</definedName>
    <definedName name="P_TEEPPRH12X25">INSUMOS!#REF!</definedName>
    <definedName name="P_TEEPPRH34X25">INSUMOS!#REF!</definedName>
    <definedName name="P_TEEPPRH34X32">INSUMOS!#REF!</definedName>
    <definedName name="P_TEEPPRM12X20">INSUMOS!#REF!</definedName>
    <definedName name="P_TEEPPRM12X25">INSUMOS!#REF!</definedName>
    <definedName name="P_TEEPPRM34X25">INSUMOS!#REF!</definedName>
    <definedName name="P_TEEPVCDREN2X2">INSUMOS!#REF!</definedName>
    <definedName name="P_TEEPVCDREN3X3">INSUMOS!#REF!</definedName>
    <definedName name="P_TEEPVCDREN4X4">INSUMOS!#REF!</definedName>
    <definedName name="P_TEEPVCDREN6X6">INSUMOS!#REF!</definedName>
    <definedName name="P_TEEPVCPRES1">INSUMOS!#REF!</definedName>
    <definedName name="P_TEEPVCPRES112">INSUMOS!#REF!</definedName>
    <definedName name="P_TEEPVCPRES12">INSUMOS!#REF!</definedName>
    <definedName name="P_TEEPVCPRES2">INSUMOS!#REF!</definedName>
    <definedName name="P_TEEPVCPRES3">INSUMOS!#REF!</definedName>
    <definedName name="P_TEEPVCPRES34">INSUMOS!#REF!</definedName>
    <definedName name="P_TEEPVCPRES4">INSUMOS!#REF!</definedName>
    <definedName name="P_TEEPVCPRES6">INSUMOS!#REF!</definedName>
    <definedName name="P_TEEREDPPR112X114">INSUMOS!#REF!</definedName>
    <definedName name="P_TEEREDPPR114X1">INSUMOS!#REF!</definedName>
    <definedName name="P_TEEREDPPR1X12">INSUMOS!#REF!</definedName>
    <definedName name="P_TEEREDPPR1X34">INSUMOS!#REF!</definedName>
    <definedName name="P_TEEREDPPR2X112">INSUMOS!#REF!</definedName>
    <definedName name="P_TEEREDPVCDREN3X2">INSUMOS!#REF!</definedName>
    <definedName name="P_TEEREDPVCDREN4X2">INSUMOS!#REF!</definedName>
    <definedName name="P_TEEREDPVCDREN4X3">INSUMOS!#REF!</definedName>
    <definedName name="P_TEEREDPVCDREN6X3">INSUMOS!#REF!</definedName>
    <definedName name="P_TEEREDPVCDREN6X4">INSUMOS!#REF!</definedName>
    <definedName name="P_TEFLON">INSUMOS!#REF!</definedName>
    <definedName name="P_TEJACV16X7">INSUMOS!#REF!</definedName>
    <definedName name="P_TEJAPLASTANEJ">INSUMOS!#REF!</definedName>
    <definedName name="P_TEJAPLASTARC">INSUMOS!#REF!</definedName>
    <definedName name="P_TEJASFGRIS">INSUMOS!#REF!</definedName>
    <definedName name="P_TEJASFGRISRECT">INSUMOS!#REF!</definedName>
    <definedName name="P_TEJASFINST">INSUMOS!#REF!</definedName>
    <definedName name="P_TEJASFLINEA2">INSUMOS!#REF!</definedName>
    <definedName name="P_TEJASFMADERA">INSUMOS!#REF!</definedName>
    <definedName name="P_TEJASFMARRON">INSUMOS!#REF!</definedName>
    <definedName name="P_TEJASFMARRONRECT">INSUMOS!#REF!</definedName>
    <definedName name="P_TEJASFROJA">INSUMOS!#REF!</definedName>
    <definedName name="P_TEJASFVERDE">INSUMOS!#REF!</definedName>
    <definedName name="P_TEJASFVERDERECT">INSUMOS!#REF!</definedName>
    <definedName name="P_TEJASFVERDESENC">INSUMOS!#REF!</definedName>
    <definedName name="P_TENSOR">INSUMOS!#REF!</definedName>
    <definedName name="P_TERM114">INSUMOS!#REF!</definedName>
    <definedName name="P_TERMINALCUADR12215">INSUMOS!$G$157</definedName>
    <definedName name="P_TERMINALCUADR12217">INSUMOS!$G$158</definedName>
    <definedName name="P_TERMINALCUADR12Q96">INSUMOS!$G$159</definedName>
    <definedName name="P_TERMINALCUADR58227">INSUMOS!$G$160</definedName>
    <definedName name="P_TERMINALCUADR58A10">INSUMOS!$G$161</definedName>
    <definedName name="P_THINNER">INSUMOS!#REF!</definedName>
    <definedName name="P_TIERRANEGRA">INSUMOS!$G$44</definedName>
    <definedName name="P_TIJERACTPVC">#REF!</definedName>
    <definedName name="P_TIMBRE73Z">INSUMOS!#REF!</definedName>
    <definedName name="P_TIMBRECORRIENTE">INSUMOS!#REF!</definedName>
    <definedName name="P_TIMELINER">#REF!</definedName>
    <definedName name="P_TINABCO">INSUMOS!#REF!</definedName>
    <definedName name="P_TINACO1000T">INSUMOS!#REF!</definedName>
    <definedName name="P_TINACO150A">INSUMOS!#REF!</definedName>
    <definedName name="P_TINACO265T">INSUMOS!#REF!</definedName>
    <definedName name="P_TINACO400T">INSUMOS!#REF!</definedName>
    <definedName name="P_TINACO500A">INSUMOS!#REF!</definedName>
    <definedName name="P_TINACO530T">INSUMOS!#REF!</definedName>
    <definedName name="P_TINAG">INSUMOS!#REF!</definedName>
    <definedName name="P_TOALLERO24CROM5724">INSUMOS!#REF!</definedName>
    <definedName name="P_TOALLERO24CROMCOR">INSUMOS!#REF!</definedName>
    <definedName name="P_TOALLERO24MCROM">INSUMOS!#REF!</definedName>
    <definedName name="P_TOALLERO24SBECROM">INSUMOS!#REF!</definedName>
    <definedName name="P_TOALLERO24SBNCROM">INSUMOS!#REF!</definedName>
    <definedName name="P_TOALLEROBARRAESPCR">INSUMOS!#REF!</definedName>
    <definedName name="P_TOPE36X934">INSUMOS!#REF!</definedName>
    <definedName name="P_TOPE5634X14">INSUMOS!#REF!</definedName>
    <definedName name="P_TOPEMARMOLITE">INSUMOS!#REF!</definedName>
    <definedName name="P_TOREXAASB">INSUMOS!#REF!</definedName>
    <definedName name="P_TORNILLOCEXA124">INSUMOS!#REF!</definedName>
    <definedName name="P_TORNILLOCHEX3X38">INSUMOS!#REF!</definedName>
    <definedName name="P_TORNILLOCHEXA516X2">INSUMOS!#REF!</definedName>
    <definedName name="P_TORNILLOEST3X16">INSUMOS!#REF!</definedName>
    <definedName name="P_TORNILLOJOT384">INSUMOS!#REF!</definedName>
    <definedName name="P_TORNILLOSBACINETA14X212">INSUMOS!#REF!</definedName>
    <definedName name="P_TORNILLOSBACINETA14X214">INSUMOS!#REF!</definedName>
    <definedName name="P_TORNILLOTIRAFONDO">INSUMOS!#REF!</definedName>
    <definedName name="P_TOSCA">INSUMOS!$G$46</definedName>
    <definedName name="P_TPACIST2424TOLAVERDE">INSUMOS!#REF!</definedName>
    <definedName name="P_TPACIST2727AL">INSUMOS!#REF!</definedName>
    <definedName name="P_TPACIST3030AI">INSUMOS!#REF!</definedName>
    <definedName name="P_TPACIST3030AL">INSUMOS!#REF!</definedName>
    <definedName name="P_TPACIST3030TOLA">INSUMOS!#REF!</definedName>
    <definedName name="P_TRANINSTVENTYPTA">INSUMOS!#REF!</definedName>
    <definedName name="P_TRANSAGRE">#REF!</definedName>
    <definedName name="P_TRANSEINSTPTA">INSUMOS!#REF!</definedName>
    <definedName name="P_TRANSFORMADORBUST225">INSUMOS!#REF!</definedName>
    <definedName name="P_TRANSFORMADORPM150">INSUMOS!#REF!</definedName>
    <definedName name="P_TRANSFORMADORPM225">INSUMOS!#REF!</definedName>
    <definedName name="P_TRANSFORMPTAELEC">INSUMOS!#REF!</definedName>
    <definedName name="P_TRANSMINBARRO">INSUMOS!#REF!</definedName>
    <definedName name="P_TRANSOMALUM65X100">INSUMOS!#REF!</definedName>
    <definedName name="P_TRANSPHORM">INSUMOS!$G$212</definedName>
    <definedName name="P_TRANSTEJA165000">INSUMOS!#REF!</definedName>
    <definedName name="P_TRATARMADERA">INSUMOS!#REF!</definedName>
    <definedName name="P_TRIPLESEAL">INSUMOS!$G$56</definedName>
    <definedName name="P_TUBERIABX1">INSUMOS!#REF!</definedName>
    <definedName name="P_TUBERIABX112">INSUMOS!#REF!</definedName>
    <definedName name="P_TUBERIABX12">INSUMOS!#REF!</definedName>
    <definedName name="P_TUBERIABX2">INSUMOS!#REF!</definedName>
    <definedName name="P_TUBERIABX3">INSUMOS!#REF!</definedName>
    <definedName name="P_TUBERIABX34">INSUMOS!#REF!</definedName>
    <definedName name="P_TUBERIABX38">INSUMOS!#REF!</definedName>
    <definedName name="P_TUBERIABX4">INSUMOS!#REF!</definedName>
    <definedName name="P_TUBERIAEMT1">INSUMOS!#REF!</definedName>
    <definedName name="P_TUBERIAEMT112">INSUMOS!#REF!</definedName>
    <definedName name="P_TUBERIAEMT12">INSUMOS!#REF!</definedName>
    <definedName name="P_TUBERIAEMT2">INSUMOS!#REF!</definedName>
    <definedName name="P_TUBERIAEMT3">INSUMOS!#REF!</definedName>
    <definedName name="P_TUBERIAEMT34">INSUMOS!#REF!</definedName>
    <definedName name="P_TUBERIAEMT4">INSUMOS!#REF!</definedName>
    <definedName name="P_TUBERIALT1">INSUMOS!#REF!</definedName>
    <definedName name="P_TUBERIALT112">INSUMOS!#REF!</definedName>
    <definedName name="P_TUBERIALT12">INSUMOS!#REF!</definedName>
    <definedName name="P_TUBERIALT2">INSUMOS!#REF!</definedName>
    <definedName name="P_TUBERIALT3">INSUMOS!#REF!</definedName>
    <definedName name="P_TUBERIALT34">INSUMOS!#REF!</definedName>
    <definedName name="P_TUBERIALT4">INSUMOS!#REF!</definedName>
    <definedName name="P_TUBOCOBRE12">INSUMOS!#REF!</definedName>
    <definedName name="P_TUBOCOBRE14">INSUMOS!#REF!</definedName>
    <definedName name="P_TUBOCOBRE18">INSUMOS!#REF!</definedName>
    <definedName name="P_TUBOCOBRE38">INSUMOS!#REF!</definedName>
    <definedName name="P_TUBOCOBRE516">INSUMOS!#REF!</definedName>
    <definedName name="P_TUBOCOBRE58">INSUMOS!#REF!</definedName>
    <definedName name="P_TUBOCPVC12">INSUMOS!#REF!</definedName>
    <definedName name="P_TUBOCPVC34">INSUMOS!#REF!</definedName>
    <definedName name="P_TUBOFLEXINO">INSUMOS!#REF!</definedName>
    <definedName name="P_TUBOFLEXLAV">INSUMOS!#REF!</definedName>
    <definedName name="P_TUBOFLUO4">INSUMOS!#REF!</definedName>
    <definedName name="P_TUBOGALVIMC1">INSUMOS!#REF!</definedName>
    <definedName name="P_TUBOGALVIMC112">INSUMOS!#REF!</definedName>
    <definedName name="P_TUBOGALVIMC12">INSUMOS!#REF!</definedName>
    <definedName name="P_TUBOGALVIMC2">INSUMOS!#REF!</definedName>
    <definedName name="P_TUBOGALVIMC3">INSUMOS!#REF!</definedName>
    <definedName name="P_TUBOGALVIMC34">INSUMOS!#REF!</definedName>
    <definedName name="P_TUBOGALVIMC4">INSUMOS!#REF!</definedName>
    <definedName name="P_TUBOHG112X15">INSUMOS!#REF!</definedName>
    <definedName name="P_TUBOHG112X20M">INSUMOS!#REF!</definedName>
    <definedName name="P_TUBOHG114X20">INSUMOS!#REF!</definedName>
    <definedName name="P_TUBOHG114X20M">INSUMOS!#REF!</definedName>
    <definedName name="P_TUBOHG12X20M">INSUMOS!#REF!</definedName>
    <definedName name="P_TUBOHG1X20M">INSUMOS!#REF!</definedName>
    <definedName name="P_TUBOHG212X20M">INSUMOS!#REF!</definedName>
    <definedName name="P_TUBOHG238X20">INSUMOS!#REF!</definedName>
    <definedName name="P_TUBOHG2X20">INSUMOS!#REF!</definedName>
    <definedName name="P_TUBOHG2X20M">INSUMOS!#REF!</definedName>
    <definedName name="P_TUBOHG34X20M">INSUMOS!#REF!</definedName>
    <definedName name="P_TUBOHG3X20M">INSUMOS!#REF!</definedName>
    <definedName name="P_TUBOHG4X20M">INSUMOS!#REF!</definedName>
    <definedName name="P_TUBOOEHD110X10PN16">INSUMOS!#REF!</definedName>
    <definedName name="P_TUBOOEHD12X20PN16">INSUMOS!#REF!</definedName>
    <definedName name="P_TUBOOEHD25X23PN16">INSUMOS!#REF!</definedName>
    <definedName name="P_TUBOOEHD32X30PN16">INSUMOS!#REF!</definedName>
    <definedName name="P_TUBOOEHD40X37PN16">INSUMOS!#REF!</definedName>
    <definedName name="P_TUBOOEHD50X46PN16">INSUMOS!#REF!</definedName>
    <definedName name="P_TUBOOEHD63X58PN16">INSUMOS!#REF!</definedName>
    <definedName name="P_TUBOOEHD75X68PN16">INSUMOS!#REF!</definedName>
    <definedName name="P_TUBOOEHD90X82PN16">INSUMOS!#REF!</definedName>
    <definedName name="P_TUBOPOLRET110X10PN10">INSUMOS!#REF!</definedName>
    <definedName name="P_TUBOPOLRET15X25PN16">INSUMOS!#REF!</definedName>
    <definedName name="P_TUBOPOLRET18X25PN16">INSUMOS!#REF!</definedName>
    <definedName name="P_TUBOPOLRET22X30PN16">INSUMOS!#REF!</definedName>
    <definedName name="P_TUBOPOLRET25X23PN10">INSUMOS!#REF!</definedName>
    <definedName name="P_TUBOPOLRET32X29PN10">INSUMOS!#REF!</definedName>
    <definedName name="P_TUBOPOLRET40X37PN10">INSUMOS!#REF!</definedName>
    <definedName name="P_TUBOPOLRET50X46PN10">INSUMOS!#REF!</definedName>
    <definedName name="P_TUBOPOLRET63X58PN10">INSUMOS!#REF!</definedName>
    <definedName name="P_TUBOPOLRET90X82PN10">INSUMOS!#REF!</definedName>
    <definedName name="P_TUBOPP34PN10">INSUMOS!#REF!</definedName>
    <definedName name="P_TUBOPP34PN16">INSUMOS!#REF!</definedName>
    <definedName name="P_TUBOPVCDREN112">INSUMOS!#REF!</definedName>
    <definedName name="P_TUBOPVCDREN2">INSUMOS!#REF!</definedName>
    <definedName name="P_TUBOPVCDREN3">INSUMOS!#REF!</definedName>
    <definedName name="P_TUBOPVCDREN4">INSUMOS!#REF!</definedName>
    <definedName name="P_TUBOPVCDREN6">INSUMOS!#REF!</definedName>
    <definedName name="P_TUBOPVCDREN8">INSUMOS!#REF!</definedName>
    <definedName name="P_TUBOPVCPRES1">INSUMOS!#REF!</definedName>
    <definedName name="P_TUBOPVCPRES112">INSUMOS!#REF!</definedName>
    <definedName name="P_TUBOPVCPRES12">INSUMOS!#REF!</definedName>
    <definedName name="P_TUBOPVCPRES2">INSUMOS!#REF!</definedName>
    <definedName name="P_TUBOPVCPRES3">INSUMOS!#REF!</definedName>
    <definedName name="P_TUBOPVCPRES34">INSUMOS!#REF!</definedName>
    <definedName name="P_TUBOPVCPRES4">INSUMOS!#REF!</definedName>
    <definedName name="P_TUBOPVCPRES6">INSUMOS!#REF!</definedName>
    <definedName name="P_TUBOPVCSDR21X2">INSUMOS!#REF!</definedName>
    <definedName name="P_TUBOPVCSDR21X3">INSUMOS!#REF!</definedName>
    <definedName name="P_TUBOPVCSDR21X4">INSUMOS!#REF!</definedName>
    <definedName name="P_TUBOPVCSDR21X6">INSUMOS!#REF!</definedName>
    <definedName name="P_TUBOPVCSDR21X8">INSUMOS!#REF!</definedName>
    <definedName name="P_TUBOPVCSDR26X1">INSUMOS!#REF!</definedName>
    <definedName name="P_TUBOPVCSDR26X112">INSUMOS!#REF!</definedName>
    <definedName name="P_TUBOPVCSDR26X12">INSUMOS!#REF!</definedName>
    <definedName name="P_TUBOPVCSDR26X2">INSUMOS!#REF!</definedName>
    <definedName name="P_TUBOPVCSDR26X3">INSUMOS!#REF!</definedName>
    <definedName name="P_TUBOPVCSDR26X34">INSUMOS!#REF!</definedName>
    <definedName name="P_TUBOPVCSDR26X4">INSUMOS!#REF!</definedName>
    <definedName name="P_TUBOPVCSDR26X6">INSUMOS!#REF!</definedName>
    <definedName name="P_TUBOPVCSDR26X8">INSUMOS!#REF!</definedName>
    <definedName name="P_TUBOPVCSDR325X2">INSUMOS!#REF!</definedName>
    <definedName name="P_TUBOPVCSDR325X3">INSUMOS!#REF!</definedName>
    <definedName name="P_TUBOPVCSDR325X4">INSUMOS!#REF!</definedName>
    <definedName name="P_TUBOPVCSDR325X6">INSUMOS!#REF!</definedName>
    <definedName name="P_TUBOPVCSDR325X8">INSUMOS!#REF!</definedName>
    <definedName name="P_TUBOPVCSDR41X112">INSUMOS!#REF!</definedName>
    <definedName name="P_TUBOPVCSDR41X2">INSUMOS!#REF!</definedName>
    <definedName name="P_TUBOPVCSDR41X3">INSUMOS!#REF!</definedName>
    <definedName name="P_TUBOPVCSDR41X4">INSUMOS!#REF!</definedName>
    <definedName name="P_TUBOPVCSDR41X6">INSUMOS!#REF!</definedName>
    <definedName name="P_TUBOPVCSDR41X8">INSUMOS!#REF!</definedName>
    <definedName name="P_TUBORED220">INSUMOS!$G$163</definedName>
    <definedName name="P_TUBORED320">INSUMOS!$G$164</definedName>
    <definedName name="P_TUBORED420">INSUMOS!$G$165</definedName>
    <definedName name="P_TUBULALANODBCE">INSUMOS!#REF!</definedName>
    <definedName name="P_TUBULALANODN">INSUMOS!#REF!</definedName>
    <definedName name="P_TUBULALBCO">INSUMOS!#REF!</definedName>
    <definedName name="P_TUERCA">INSUMOS!#REF!</definedName>
    <definedName name="P_TUERCACBCON12">INSUMOS!#REF!</definedName>
    <definedName name="P_TUERCACBCON14">INSUMOS!#REF!</definedName>
    <definedName name="P_TUERCACBPISTELC78">INSUMOS!#REF!</definedName>
    <definedName name="P_UNIONCBANI14">INSUMOS!#REF!</definedName>
    <definedName name="P_UNIONCBANI14X316">INSUMOS!#REF!</definedName>
    <definedName name="P_UNIONCBANI316">INSUMOS!#REF!</definedName>
    <definedName name="P_UNIONCBANI38X14">INSUMOS!#REF!</definedName>
    <definedName name="P_UNIONCBANI516X14">INSUMOS!#REF!</definedName>
    <definedName name="P_UNIONCBCON12X38">INSUMOS!#REF!</definedName>
    <definedName name="P_UNIONCBCON14">INSUMOS!#REF!</definedName>
    <definedName name="P_UNIONCBCON14X38">INSUMOS!#REF!</definedName>
    <definedName name="P_UNIONCBCON316">INSUMOS!#REF!</definedName>
    <definedName name="P_UNIONCBCON38">INSUMOS!#REF!</definedName>
    <definedName name="P_UNIONCBCON58X12">INSUMOS!#REF!</definedName>
    <definedName name="P_UNIONPPR1">INSUMOS!#REF!</definedName>
    <definedName name="P_UNIONPPR112">INSUMOS!#REF!</definedName>
    <definedName name="P_UNIONPPR114">INSUMOS!#REF!</definedName>
    <definedName name="P_UNIONPPR12">INSUMOS!#REF!</definedName>
    <definedName name="P_UNIONPPR2">INSUMOS!#REF!</definedName>
    <definedName name="P_UNIONPPR34">INSUMOS!#REF!</definedName>
    <definedName name="P_UNIONUNIVHG1">INSUMOS!#REF!</definedName>
    <definedName name="P_UNIONUNIVHG112">INSUMOS!#REF!</definedName>
    <definedName name="P_UNIONUNIVHG114">INSUMOS!#REF!</definedName>
    <definedName name="P_UNIONUNIVHG12">INSUMOS!#REF!</definedName>
    <definedName name="P_UNIONUNIVHG14">INSUMOS!#REF!</definedName>
    <definedName name="P_UNIONUNIVHG2">INSUMOS!#REF!</definedName>
    <definedName name="P_UNIONUNIVHG212">INSUMOS!#REF!</definedName>
    <definedName name="P_UNIONUNIVHG3">INSUMOS!#REF!</definedName>
    <definedName name="P_UNIONUNIVHG34">INSUMOS!#REF!</definedName>
    <definedName name="P_UNIONUNIVHG38">INSUMOS!#REF!</definedName>
    <definedName name="P_UNIONUNIVHG4">INSUMOS!#REF!</definedName>
    <definedName name="P_UNIONUNIVPPR1">INSUMOS!#REF!</definedName>
    <definedName name="P_UNIONUNIVPPR112">INSUMOS!#REF!</definedName>
    <definedName name="P_UNIONUNIVPPR12">INSUMOS!#REF!</definedName>
    <definedName name="P_UNIONUNIVPPR2">INSUMOS!#REF!</definedName>
    <definedName name="P_UNIONUNIVPPR34">INSUMOS!#REF!</definedName>
    <definedName name="P_UNIONUNIVPVCPRES1">INSUMOS!#REF!</definedName>
    <definedName name="P_UNIONUNIVPVCPRES112">INSUMOS!#REF!</definedName>
    <definedName name="P_UNIONUNIVPVCPRES12">INSUMOS!#REF!</definedName>
    <definedName name="P_UNIONUNIVPVCPRES2">INSUMOS!#REF!</definedName>
    <definedName name="P_UNIONUNIVPVCPRES3">INSUMOS!#REF!</definedName>
    <definedName name="P_UNIONUNIVPVCPRES34">INSUMOS!#REF!</definedName>
    <definedName name="P_UNIONUNIVPVCPRES4">INSUMOS!#REF!</definedName>
    <definedName name="P_USDOLAR">INSUMOS!#REF!</definedName>
    <definedName name="P_VAIVEN">INSUMOS!#REF!</definedName>
    <definedName name="P_VALVCIST1">INSUMOS!#REF!</definedName>
    <definedName name="P_VALVCIST12">INSUMOS!#REF!</definedName>
    <definedName name="P_VALVCIST34">INSUMOS!#REF!</definedName>
    <definedName name="P_VALVFLUXINO34">INSUMOS!#REF!</definedName>
    <definedName name="P_VALVFLUXORINAL34">INSUMOS!#REF!</definedName>
    <definedName name="P_VALVFLUXORINAL34SE">INSUMOS!#REF!</definedName>
    <definedName name="P_VALVULAINOFM">INSUMOS!#REF!</definedName>
    <definedName name="P_VALVULASEG3434CAL">INSUMOS!#REF!</definedName>
    <definedName name="P_VALVULATGAS718">INSUMOS!#REF!</definedName>
    <definedName name="P_VARTIE586">INSUMOS!#REF!</definedName>
    <definedName name="P_VENTABISALANODBCECLM">INSUMOS!#REF!</definedName>
    <definedName name="P_VENTABISALANODBCEM">INSUMOS!#REF!</definedName>
    <definedName name="P_VENTABISALANODNBCEM">INSUMOS!#REF!</definedName>
    <definedName name="P_VENTABISALANODNCLM">INSUMOS!#REF!</definedName>
    <definedName name="P_VENTCORRALANODBCECESPEJO">INSUMOS!#REF!</definedName>
    <definedName name="P_VENTCORRALANODBCECLM">INSUMOS!#REF!</definedName>
    <definedName name="P_VENTCORRALANODBCEM">INSUMOS!#REF!</definedName>
    <definedName name="P_VENTCORRALANODBCEREF">INSUMOS!#REF!</definedName>
    <definedName name="P_VENTCORRALANODNBCEM">INSUMOS!#REF!</definedName>
    <definedName name="P_VENTCORRALANODNBLUEG">INSUMOS!#REF!</definedName>
    <definedName name="P_VENTCORRALANODNCESPEJO">INSUMOS!#REF!</definedName>
    <definedName name="P_VENTCORRALANODNCLM">INSUMOS!#REF!</definedName>
    <definedName name="P_VENTCORRALANODNREFCL">INSUMOS!#REF!</definedName>
    <definedName name="P_VENTCORRALBCOBCELISO">INSUMOS!#REF!</definedName>
    <definedName name="P_VENTCORRALBCOBLUEG">INSUMOS!#REF!</definedName>
    <definedName name="P_VENTCORRALBCOCESPEJO">INSUMOS!#REF!</definedName>
    <definedName name="P_VENTCORRALBCOCL">INSUMOS!#REF!</definedName>
    <definedName name="P_VENTCORRALBCOREFCL">INSUMOS!#REF!</definedName>
    <definedName name="P_VENTILADOREOLICO18">INSUMOS!#REF!</definedName>
    <definedName name="P_VENTPROYALANODNBCEM">INSUMOS!#REF!</definedName>
    <definedName name="P_VENTPROYALANODNCLM">INSUMOS!#REF!</definedName>
    <definedName name="P_VENTPROYALBCECLM">INSUMOS!#REF!</definedName>
    <definedName name="P_VENTPROYALBCEM">INSUMOS!#REF!</definedName>
    <definedName name="P_VENTSALAAMALBCE">INSUMOS!#REF!</definedName>
    <definedName name="P_VENTSALAAMALBCELISO">INSUMOS!#REF!</definedName>
    <definedName name="P_VENTSALAAMALBCEREFORZ">INSUMOS!#REF!</definedName>
    <definedName name="P_VENTSALAAMALBCEVCLM">INSUMOS!#REF!</definedName>
    <definedName name="P_VENTSALAAMALBCEVM">INSUMOS!#REF!</definedName>
    <definedName name="P_VENTSALAAMALBCO">INSUMOS!#REF!</definedName>
    <definedName name="P_VENTSALAAMALBCOBCEM">INSUMOS!#REF!</definedName>
    <definedName name="P_VENTSALAAMALBCOCL">INSUMOS!#REF!</definedName>
    <definedName name="P_VENTSALAAMALBCOE">INSUMOS!#REF!</definedName>
    <definedName name="P_VENTSALAAMALBCOREFORZ">INSUMOS!#REF!</definedName>
    <definedName name="P_VENTSALAAMALNAT">INSUMOS!#REF!</definedName>
    <definedName name="P_VENTSALAAMALNATBCEM">INSUMOS!#REF!</definedName>
    <definedName name="P_VENTSALAAMALNATCL">INSUMOS!#REF!</definedName>
    <definedName name="P_VENTSALAAMALNATCLM">INSUMOS!#REF!</definedName>
    <definedName name="P_VENTSALBBPALALBCE">INSUMOS!#REF!</definedName>
    <definedName name="P_VENTSALBBPALALBCECLM">INSUMOS!#REF!</definedName>
    <definedName name="P_VENTSALBBPALALBCEM">INSUMOS!#REF!</definedName>
    <definedName name="P_VENTSALBBPALALBCO">INSUMOS!#REF!</definedName>
    <definedName name="P_VENTSALBBPALALBCOBCEM">INSUMOS!#REF!</definedName>
    <definedName name="P_VENTSALBBPALALBCOCLM">INSUMOS!#REF!</definedName>
    <definedName name="P_VENTSALBBPALALNAT">INSUMOS!#REF!</definedName>
    <definedName name="P_VENTSALBBPALALNATBCEM">INSUMOS!#REF!</definedName>
    <definedName name="P_VENTSALBBPALALNATCL">INSUMOS!#REF!</definedName>
    <definedName name="P_VENTSALBBPALALNATCLM">INSUMOS!#REF!</definedName>
    <definedName name="P_VIDRIOBCE">INSUMOS!#REF!</definedName>
    <definedName name="P_VIDRIOCLARO">INSUMOS!#REF!</definedName>
    <definedName name="P_VISORCR20X6014">INSUMOS!#REF!</definedName>
    <definedName name="P_WINCHE2000K">#REF!</definedName>
    <definedName name="P_YEEPVCDREN2X2">INSUMOS!#REF!</definedName>
    <definedName name="P_YEEPVCDREN3X3">INSUMOS!#REF!</definedName>
    <definedName name="P_YEEPVCDREN4X4">INSUMOS!#REF!</definedName>
    <definedName name="P_YEEPVCDREN6X6">INSUMOS!#REF!</definedName>
    <definedName name="P_YEEREDPVCDREN3X2">INSUMOS!#REF!</definedName>
    <definedName name="P_YEEREDPVCDREN4X2">INSUMOS!#REF!</definedName>
    <definedName name="P_YEEREDPVCDREN4X3">INSUMOS!#REF!</definedName>
    <definedName name="P_YEEREDPVCDREN6X4">INSUMOS!#REF!</definedName>
    <definedName name="P_ZAPAPICO">#REF!</definedName>
    <definedName name="P_ZGRANITO30BCO">INSUMOS!#REF!</definedName>
    <definedName name="P_ZGRANITO30GRIS">INSUMOS!#REF!</definedName>
    <definedName name="P_ZGRANITO40BCO">INSUMOS!#REF!</definedName>
    <definedName name="P_ZGRANITO40GRIS">INSUMOS!#REF!</definedName>
    <definedName name="P_ZINC24">INSUMOS!#REF!</definedName>
    <definedName name="P_ZINC26">INSUMOS!#REF!</definedName>
    <definedName name="P_ZINC27">INSUMOS!#REF!</definedName>
    <definedName name="P_ZINC29">INSUMOS!#REF!</definedName>
    <definedName name="P_ZINC34">INSUMOS!#REF!</definedName>
    <definedName name="P_ZMOSAICO25ROJ">INSUMOS!#REF!</definedName>
    <definedName name="P_ZMOSAICO25ROJ075">INSUMOS!#REF!</definedName>
    <definedName name="P_ZOC40X10CENIZACFBCO">INSUMOS!#REF!</definedName>
    <definedName name="P_ZOC40X10PGRISFBCO">INSUMOS!#REF!</definedName>
    <definedName name="P_ZOCALOBARRO25X3">INSUMOS!#REF!</definedName>
    <definedName name="P_ZOCALOCERA834">INSUMOS!#REF!</definedName>
    <definedName name="P_ZOCESC23BCO">INSUMOS!#REF!</definedName>
    <definedName name="P_ZOCESCBCO">INSUMOS!#REF!</definedName>
    <definedName name="P_ZOCESCGRIS">INSUMOS!#REF!</definedName>
    <definedName name="P_ZOCESCSUPERC">INSUMOS!#REF!</definedName>
    <definedName name="P_ZOCMARMOL3010">INSUMOS!#REF!</definedName>
    <definedName name="P_ZOCMARMOL307">INSUMOS!#REF!</definedName>
    <definedName name="P_ZOCMARMOL4010">INSUMOS!#REF!</definedName>
    <definedName name="P_ZOCMARMOL407">INSUMOS!#REF!</definedName>
    <definedName name="P_ZOCMARMOL6010">INSUMOS!#REF!</definedName>
    <definedName name="P_ZOCPUNTI40X40PBCAFBCO">INSUMOS!#REF!</definedName>
    <definedName name="PANEL12CIR">'ANALISIS UNITARIOS'!#REF!</definedName>
    <definedName name="PANEL16CIR">'ANALISIS UNITARIOS'!#REF!</definedName>
    <definedName name="PANEL24CIR">'ANALISIS UNITARIOS'!#REF!</definedName>
    <definedName name="PANEL2CIR">'ANALISIS UNITARIOS'!#REF!</definedName>
    <definedName name="PANEL30ESP">'ANALISIS UNITARIOS'!#REF!</definedName>
    <definedName name="PANEL4CIR">'ANALISIS UNITARIOS'!#REF!</definedName>
    <definedName name="PANEL6CIR">'ANALISIS UNITARIOS'!#REF!</definedName>
    <definedName name="PANEL8CIR">'ANALISIS UNITARIOS'!#REF!</definedName>
    <definedName name="PIE">#REF!</definedName>
    <definedName name="PIEDRAS">INSUMOS!#REF!</definedName>
    <definedName name="PINTACRIEXT">'ANALISIS UNITARIOS'!#REF!</definedName>
    <definedName name="PINTACRIEXTAND">'ANALISIS UNITARIOS'!#REF!</definedName>
    <definedName name="PINTACRIINT">'ANALISIS UNITARIOS'!#REF!</definedName>
    <definedName name="PINTECO">'ANALISIS UNITARIOS'!#REF!</definedName>
    <definedName name="PINTEPOX">'ANALISIS UNITARIOS'!#REF!</definedName>
    <definedName name="PINTLACA">'ANALISIS UNITARIOS'!#REF!</definedName>
    <definedName name="PINTMAN">'ANALISIS UNITARIOS'!#REF!</definedName>
    <definedName name="PINTMANAND">'ANALISIS UNITARIOS'!#REF!</definedName>
    <definedName name="PINTURAS">INSUMOS!#REF!</definedName>
    <definedName name="PISO01">'ANALISIS UNITARIOS'!#REF!</definedName>
    <definedName name="PISO09">'ANALISIS UNITARIOS'!#REF!</definedName>
    <definedName name="PISOADO50080G">'ANALISIS UNITARIOS'!#REF!</definedName>
    <definedName name="PISOADO50080R">'ANALISIS UNITARIOS'!#REF!</definedName>
    <definedName name="PISOADO511G">'ANALISIS UNITARIOS'!#REF!</definedName>
    <definedName name="PISOADO511R">'ANALISIS UNITARIOS'!#REF!</definedName>
    <definedName name="PISOADO604G">'ANALISIS UNITARIOS'!#REF!</definedName>
    <definedName name="PISOADO604R">'ANALISIS UNITARIOS'!#REF!</definedName>
    <definedName name="PISOGRA1233030BCO">'ANALISIS UNITARIOS'!#REF!</definedName>
    <definedName name="PISOGRA1233030GRIS">'ANALISIS UNITARIOS'!#REF!</definedName>
    <definedName name="PISOGRA1234040BCO">'ANALISIS UNITARIOS'!#REF!</definedName>
    <definedName name="PISOHF10">'ANALISIS UNITARIOS'!#REF!</definedName>
    <definedName name="PISOHFV10">'ANALISIS UNITARIOS'!#REF!</definedName>
    <definedName name="PISOLADEXAPEQ">'ANALISIS UNITARIOS'!#REF!</definedName>
    <definedName name="PISOLADFERIAPEQ">'ANALISIS UNITARIOS'!#REF!</definedName>
    <definedName name="PISOMOSROJ2525">'ANALISIS UNITARIOS'!#REF!</definedName>
    <definedName name="PISOPUL10">'ANALISIS UNITARIOS'!#REF!</definedName>
    <definedName name="PISOS">INSUMOS!#REF!</definedName>
    <definedName name="PLANTASELECT">INSUMOS!#REF!</definedName>
    <definedName name="POZOS">INSUMOS!#REF!</definedName>
    <definedName name="PROP">#REF!</definedName>
    <definedName name="PROY">#REF!</definedName>
    <definedName name="PTAFRANCAOBA">'ANALISIS UNITARIOS'!#REF!</definedName>
    <definedName name="PTAFRANCAOBAM2">'ANALISIS UNITARIOS'!#REF!</definedName>
    <definedName name="PTAPANCORCAOBA">'ANALISIS UNITARIOS'!#REF!</definedName>
    <definedName name="PTAPANCORCAOBAM2">'ANALISIS UNITARIOS'!#REF!</definedName>
    <definedName name="PTAPANCORPINO">'ANALISIS UNITARIOS'!#REF!</definedName>
    <definedName name="PTAPANCORPINOM2">'ANALISIS UNITARIOS'!#REF!</definedName>
    <definedName name="PTAPANESPCAOBA">'ANALISIS UNITARIOS'!#REF!</definedName>
    <definedName name="PTAPANESPCAOBAM2">'ANALISIS UNITARIOS'!#REF!</definedName>
    <definedName name="PTAPANVAIVENCAOBA">'ANALISIS UNITARIOS'!#REF!</definedName>
    <definedName name="PTAPANVAIVENCAOBAM2">'ANALISIS UNITARIOS'!#REF!</definedName>
    <definedName name="PTAPLY">'ANALISIS UNITARIOS'!#REF!</definedName>
    <definedName name="PTAPLYM2">'ANALISIS UNITARIOS'!#REF!</definedName>
    <definedName name="PUEPVC">INSUMOS!#REF!</definedName>
    <definedName name="PUERTAS">INSUMOS!#REF!</definedName>
    <definedName name="QUICIOGRA30BCO">'ANALISIS UNITARIOS'!#REF!</definedName>
    <definedName name="QUICIOGRA40BCO">'ANALISIS UNITARIOS'!#REF!</definedName>
    <definedName name="QUICIOLAD">'ANALISIS UNITARIOS'!#REF!</definedName>
    <definedName name="QUICIOMOS25ROJ">'ANALISIS UNITARIOS'!#REF!</definedName>
    <definedName name="RELLENOCAL">'ANALISIS UNITARIOS'!#REF!</definedName>
    <definedName name="RELLENOCALEQ">'ANALISIS UNITARIOS'!#REF!</definedName>
    <definedName name="RELLENOCALGRAN">'ANALISIS UNITARIOS'!#REF!</definedName>
    <definedName name="RELLENOCALGRANEQ">'ANALISIS UNITARIOS'!#REF!</definedName>
    <definedName name="RELLENOGRAN">'ANALISIS UNITARIOS'!#REF!</definedName>
    <definedName name="RELLENOGRANEQ">'ANALISIS UNITARIOS'!#REF!</definedName>
    <definedName name="RELLENOREP">'ANALISIS UNITARIOS'!#REF!</definedName>
    <definedName name="RELLENOREPEQ">'ANALISIS UNITARIOS'!#REF!</definedName>
    <definedName name="REMOCIONCVMANO">'ANALISIS UNITARIOS'!#REF!</definedName>
    <definedName name="RENDACEROS">#REF!</definedName>
    <definedName name="RENDBLOQUES">#REF!</definedName>
    <definedName name="RENDCALES">#REF!</definedName>
    <definedName name="RENDCEMPVCGL">#REF!</definedName>
    <definedName name="RENDCEMPVCK">#REF!</definedName>
    <definedName name="RENDCEMPVCP">#REF!</definedName>
    <definedName name="RENDCLAVOS">#REF!</definedName>
    <definedName name="RENDIMIENTOS">#REF!</definedName>
    <definedName name="RENDIMPERM">#REF!</definedName>
    <definedName name="RENDMATINST">#REF!</definedName>
    <definedName name="RENDPINTURAS">#REF!</definedName>
    <definedName name="RENDPISOS">#REF!</definedName>
    <definedName name="RENDTEFLON">#REF!</definedName>
    <definedName name="RENDTRANSPBLO">#REF!</definedName>
    <definedName name="RENDTRANSPGRAN">#REF!</definedName>
    <definedName name="REPELLOTECHO">'ANALISIS UNITARIOS'!#REF!</definedName>
    <definedName name="REPLANTEO">#REF!</definedName>
    <definedName name="REPLANTEOM">#REF!</definedName>
    <definedName name="RESACE">#REF!</definedName>
    <definedName name="RESACERO">#REF!</definedName>
    <definedName name="RESANA">#REF!</definedName>
    <definedName name="RESANABASIC">#REF!</definedName>
    <definedName name="RESANAENCOF">#REF!</definedName>
    <definedName name="RESANAINTER">#REF!</definedName>
    <definedName name="RESANAMOPLOM">#REF!</definedName>
    <definedName name="RESANE">'ANALISIS UNITARIOS'!#REF!</definedName>
    <definedName name="RESBLOQMURO">#REF!</definedName>
    <definedName name="RESBORDILLOS">#REF!</definedName>
    <definedName name="RESCASETA">#REF!</definedName>
    <definedName name="RESCHARRA">#REF!</definedName>
    <definedName name="RESCONTEN">#REF!</definedName>
    <definedName name="RESDESAPLUV">#REF!</definedName>
    <definedName name="RESEMPAÑETE">#REF!</definedName>
    <definedName name="RESENCANT">#REF!</definedName>
    <definedName name="RESENCDIN">#REF!</definedName>
    <definedName name="RESENCLOM">#REF!</definedName>
    <definedName name="RESENCMUR">#REF!</definedName>
    <definedName name="RESENCOL">#REF!</definedName>
    <definedName name="RESENCOLA">#REF!</definedName>
    <definedName name="RESENCOLC">#REF!</definedName>
    <definedName name="RESENCRAM">#REF!</definedName>
    <definedName name="RESENCV">#REF!</definedName>
    <definedName name="RESENCVA">#REF!</definedName>
    <definedName name="RESENCVUE">#REF!</definedName>
    <definedName name="RESESCALON">#REF!</definedName>
    <definedName name="RESHINDU">#REF!</definedName>
    <definedName name="RESHORMANTEP">#REF!</definedName>
    <definedName name="RESHORMBADEN">#REF!</definedName>
    <definedName name="RESHORMCOLAMA">#REF!</definedName>
    <definedName name="RESHORMCOLCIRC">#REF!</definedName>
    <definedName name="RESHORMCOLRECT">#REF!</definedName>
    <definedName name="RESHORMDINTEL">#REF!</definedName>
    <definedName name="RESHORMINDUS">#REF!</definedName>
    <definedName name="RESHORMLOSAM">#REF!</definedName>
    <definedName name="RESHORMMURO">#REF!</definedName>
    <definedName name="RESHORMRAMPAESC">#REF!</definedName>
    <definedName name="RESHORMSIM">#REF!</definedName>
    <definedName name="RESHORMVIGA">#REF!</definedName>
    <definedName name="RESHORMVIGAMA">#REF!</definedName>
    <definedName name="RESHORMVUELO">#REF!</definedName>
    <definedName name="RESHORMZAP1CAMADA">#REF!</definedName>
    <definedName name="RESHORMZAP2CAMADA">#REF!</definedName>
    <definedName name="RESHORMZAPMURO1C">#REF!</definedName>
    <definedName name="RESHSIMPLES">#REF!</definedName>
    <definedName name="RESIMPERM">#REF!</definedName>
    <definedName name="RESINSTCISTERNA">#REF!</definedName>
    <definedName name="RESINSTELEC">#REF!</definedName>
    <definedName name="RESINSTELECACOME">#REF!</definedName>
    <definedName name="RESINSTSANAPA">#REF!</definedName>
    <definedName name="RESINSTSANCAM">#REF!</definedName>
    <definedName name="RESINSTSANCOLOCAPA">#REF!</definedName>
    <definedName name="RESMALLAC">#REF!</definedName>
    <definedName name="RESMOAPASANIT">#REF!</definedName>
    <definedName name="RESMORTERO">#REF!</definedName>
    <definedName name="RESMOVTIERRA">#REF!</definedName>
    <definedName name="RESPINT">#REF!</definedName>
    <definedName name="RESPISO">#REF!</definedName>
    <definedName name="RESPORTMADERA">#REF!</definedName>
    <definedName name="RESREVPAREDES">#REF!</definedName>
    <definedName name="RESTECHO">#REF!</definedName>
    <definedName name="RESTECHOMAD">#REF!</definedName>
    <definedName name="RESVENTAL">#REF!</definedName>
    <definedName name="RESVERJASBH">#REF!</definedName>
    <definedName name="REVCER01">'ANALISIS UNITARIOS'!#REF!</definedName>
    <definedName name="REVCER02">'ANALISIS UNITARIOS'!#REF!</definedName>
    <definedName name="REVCER03">'ANALISIS UNITARIOS'!#REF!</definedName>
    <definedName name="REVCER04">'ANALISIS UNITARIOS'!#REF!</definedName>
    <definedName name="REVCER05">'ANALISIS UNITARIOS'!#REF!</definedName>
    <definedName name="REVCER06">'ANALISIS UNITARIOS'!#REF!</definedName>
    <definedName name="REVCER07">'ANALISIS UNITARIOS'!#REF!</definedName>
    <definedName name="REVCER08">'ANALISIS UNITARIOS'!#REF!</definedName>
    <definedName name="REVCER09">'ANALISIS UNITARIOS'!#REF!</definedName>
    <definedName name="REVCER10">'ANALISIS UNITARIOS'!#REF!</definedName>
    <definedName name="REVCER11">'ANALISIS UNITARIOS'!#REF!</definedName>
    <definedName name="REVCER12">'ANALISIS UNITARIOS'!#REF!</definedName>
    <definedName name="REVLAD248">'ANALISIS UNITARIOS'!#REF!</definedName>
    <definedName name="REVLADBIS228">'ANALISIS UNITARIOS'!#REF!</definedName>
    <definedName name="RNCARQSA">#REF!</definedName>
    <definedName name="RNCJAGS">#REF!</definedName>
    <definedName name="SALCALENT">'ANALISIS UNITARIOS'!#REF!</definedName>
    <definedName name="SALME">#REF!</definedName>
    <definedName name="SALTELEF">'ANALISIS UNITARIOS'!#REF!</definedName>
    <definedName name="SEPTICOCAL">'ANALISIS UNITARIOS'!#REF!</definedName>
    <definedName name="SEPTICOROC">'ANALISIS UNITARIOS'!#REF!</definedName>
    <definedName name="SEPTICOTIE">'ANALISIS UNITARIOS'!#REF!</definedName>
    <definedName name="SILICOOL">'ANALISIS UNITARIOS'!#REF!</definedName>
    <definedName name="SXPEL">'ANALISIS UNITARIOS'!#REF!</definedName>
    <definedName name="TABLACONT">#REF!</definedName>
    <definedName name="TECHOTEJASFFORROCAO">'ANALISIS UNITARIOS'!#REF!</definedName>
    <definedName name="TECHOTEJASFFORROCED">'ANALISIS UNITARIOS'!#REF!</definedName>
    <definedName name="TECHOTEJASFFORROPINTRA">'ANALISIS UNITARIOS'!#REF!</definedName>
    <definedName name="TECHOTEJASFFORROROBBRA">#REF!</definedName>
    <definedName name="TECHOTEJCURVFORROCAO">#REF!</definedName>
    <definedName name="TECHOTEJCURVFORROCED">#REF!</definedName>
    <definedName name="TECHOTEJCURVFORROPINTRA">'ANALISIS UNITARIOS'!#REF!</definedName>
    <definedName name="TECHOTEJCURVFORROROBBRA">#REF!</definedName>
    <definedName name="TECHOTEJCURVSOBREFINO">'ANALISIS UNITARIOS'!#REF!</definedName>
    <definedName name="TECHOTEJCURVTIJPIN">'ANALISIS UNITARIOS'!#REF!</definedName>
    <definedName name="TECHOZIN26TIJPIN">'ANALISIS UNITARIOS'!#REF!</definedName>
    <definedName name="TELJAGS">#REF!</definedName>
    <definedName name="TIMBRECORR">'ANALISIS UNITARIOS'!#REF!</definedName>
    <definedName name="TINACOS">INSUMOS!#REF!</definedName>
    <definedName name="_xlnm.Print_Titles" localSheetId="0">'ANALISIS UNITARIOS'!$3:$3</definedName>
    <definedName name="_xlnm.Print_Titles" localSheetId="1">INSUMOS!$3:$3</definedName>
    <definedName name="_xlnm.Print_Titles" localSheetId="2">'MANO DE  OBRA '!$3:$3</definedName>
    <definedName name="TRAGRACAL">'ANALISIS UNITARIOS'!#REF!</definedName>
    <definedName name="TRAGRAROC">'ANALISIS UNITARIOS'!#REF!</definedName>
    <definedName name="TRAGRATIE">'ANALISIS UNITARIOS'!#REF!</definedName>
    <definedName name="TRANSF225KVA">'ANALISIS UNITARIOS'!#REF!</definedName>
    <definedName name="TUBCOB">INSUMOS!#REF!</definedName>
    <definedName name="TUBCPVC">INSUMOS!#REF!</definedName>
    <definedName name="TUBGAS">INSUMOS!#REF!</definedName>
    <definedName name="TUBHG">INSUMOS!#REF!</definedName>
    <definedName name="TUBPOL">INSUMOS!#REF!</definedName>
    <definedName name="TUBPOP">INSUMOS!#REF!</definedName>
    <definedName name="TUBPVCDRE">INSUMOS!#REF!</definedName>
    <definedName name="TUBPVCPRE">INSUMOS!#REF!</definedName>
    <definedName name="USOSMADERA">#REF!</definedName>
    <definedName name="VACIADOAMANO">#REF!</definedName>
    <definedName name="VENPVC">INSUMOS!#REF!</definedName>
    <definedName name="VENTANAS">INSUMOS!#REF!</definedName>
    <definedName name="VERBLO5CAL">#REF!</definedName>
    <definedName name="VERBLO5ROCA">#REF!</definedName>
    <definedName name="VERBLO5TIERRA">#REF!</definedName>
    <definedName name="VERBLO6CAL">#REF!</definedName>
    <definedName name="VERBLO6ROCA">#REF!</definedName>
    <definedName name="VERBLO6TIERRA">#REF!</definedName>
    <definedName name="VERBLO8CAL">#REF!</definedName>
    <definedName name="VERBLO8ROCA">#REF!</definedName>
    <definedName name="VERBLO8TIERRA">#REF!</definedName>
    <definedName name="VERGRAGRI">'ANALISIS UNITARIOS'!#REF!</definedName>
    <definedName name="VSALALUMBCOMAN">'ANALISIS UNITARIOS'!#REF!</definedName>
    <definedName name="VSALALUMBCOPAL">'ANALISIS UNITARIOS'!#REF!</definedName>
    <definedName name="VSALALUMBROMAN">'ANALISIS UNITARIOS'!#REF!</definedName>
    <definedName name="VSALALUMBROVBROMAN">'ANALISIS UNITARIOS'!#REF!</definedName>
    <definedName name="VSALALUMNATVBROPAL">'ANALISIS UNITARIOS'!#REF!</definedName>
    <definedName name="VSALALUMNATVCMAN">'ANALISIS UNITARIOS'!#REF!</definedName>
    <definedName name="VSALALUMNATVCPAL">'ANALISIS UNITARIOS'!#REF!</definedName>
    <definedName name="ZABALETAPISO">'ANALISIS UNITARIOS'!#REF!</definedName>
    <definedName name="ZABALETATECHO">'ANALISIS UNITARIOS'!#REF!</definedName>
    <definedName name="ZOCESCGRAPROYAL">'ANALISIS UNITARIOS'!#REF!</definedName>
    <definedName name="ZOCGRA23BCO">'ANALISIS UNITARIOS'!#REF!</definedName>
    <definedName name="ZOCGRA30BCO">'ANALISIS UNITARIOS'!#REF!</definedName>
    <definedName name="ZOCGRA30GRIS">'ANALISIS UNITARIOS'!#REF!</definedName>
    <definedName name="ZOCGRA40BCO">'ANALISIS UNITARIOS'!#REF!</definedName>
    <definedName name="ZOCLAD28">'ANALISIS UNITARIOS'!#REF!</definedName>
    <definedName name="ZOCMOSROJ25">'ANALISIS UNITARIOS'!#REF!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70" i="1" l="1"/>
  <c r="H371" i="1"/>
  <c r="H367" i="1"/>
  <c r="H368" i="1"/>
  <c r="F369" i="1"/>
  <c r="G369" i="1" s="1"/>
  <c r="H369" i="1" s="1"/>
  <c r="F47" i="3"/>
  <c r="G47" i="3" s="1"/>
  <c r="A41" i="4" l="1"/>
  <c r="I254" i="1"/>
  <c r="F255" i="1"/>
  <c r="H255" i="1" s="1"/>
  <c r="I255" i="1" s="1"/>
  <c r="F367" i="1" l="1"/>
  <c r="F368" i="1"/>
  <c r="F371" i="1"/>
  <c r="I371" i="1" s="1"/>
  <c r="F370" i="1"/>
  <c r="G370" i="1" s="1"/>
  <c r="I370" i="1" s="1"/>
  <c r="I369" i="1"/>
  <c r="I368" i="1"/>
  <c r="I367" i="1"/>
  <c r="I256" i="1"/>
  <c r="J366" i="1" l="1"/>
  <c r="D320" i="1"/>
  <c r="F316" i="1"/>
  <c r="G281" i="1" l="1"/>
  <c r="H281" i="1" s="1"/>
  <c r="G292" i="1"/>
  <c r="H292" i="1" s="1"/>
  <c r="B359" i="3" l="1"/>
  <c r="B360" i="3" s="1"/>
  <c r="F293" i="1"/>
  <c r="G293" i="1" s="1"/>
  <c r="H293" i="1" l="1"/>
  <c r="I293" i="1" s="1"/>
  <c r="F176" i="3"/>
  <c r="G176" i="3" s="1"/>
  <c r="F55" i="3"/>
  <c r="G55" i="3" s="1"/>
  <c r="F325" i="1"/>
  <c r="F356" i="1"/>
  <c r="F362" i="1"/>
  <c r="F363" i="1"/>
  <c r="F361" i="1"/>
  <c r="F360" i="1"/>
  <c r="F45" i="3"/>
  <c r="G45" i="3" s="1"/>
  <c r="F357" i="1"/>
  <c r="F355" i="1"/>
  <c r="F354" i="1"/>
  <c r="F346" i="1"/>
  <c r="E31" i="3"/>
  <c r="F350" i="1" s="1"/>
  <c r="F345" i="1"/>
  <c r="F342" i="1"/>
  <c r="F341" i="1"/>
  <c r="F340" i="1"/>
  <c r="F336" i="1"/>
  <c r="F335" i="1"/>
  <c r="F334" i="1"/>
  <c r="F331" i="1"/>
  <c r="F330" i="1"/>
  <c r="F269" i="1"/>
  <c r="F270" i="1"/>
  <c r="F276" i="1"/>
  <c r="A115" i="4"/>
  <c r="F360" i="3"/>
  <c r="G360" i="3" s="1"/>
  <c r="F359" i="3"/>
  <c r="G359" i="3" s="1"/>
  <c r="F327" i="1"/>
  <c r="F326" i="1"/>
  <c r="F324" i="1"/>
  <c r="F323" i="1"/>
  <c r="F264" i="1"/>
  <c r="F263" i="1"/>
  <c r="F286" i="1"/>
  <c r="F287" i="1"/>
  <c r="F288" i="1" s="1"/>
  <c r="F285" i="1"/>
  <c r="F284" i="1"/>
  <c r="F283" i="1"/>
  <c r="F282" i="1"/>
  <c r="F294" i="1"/>
  <c r="F295" i="1"/>
  <c r="F296" i="1"/>
  <c r="F297" i="1"/>
  <c r="F298" i="1" s="1"/>
  <c r="F301" i="1"/>
  <c r="F305" i="1"/>
  <c r="F306" i="1"/>
  <c r="F307" i="1"/>
  <c r="F308" i="1"/>
  <c r="F309" i="1"/>
  <c r="F314" i="1"/>
  <c r="F317" i="1"/>
  <c r="F318" i="1"/>
  <c r="F319" i="1"/>
  <c r="F320" i="1"/>
  <c r="F321" i="1"/>
  <c r="G31" i="3" l="1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G339" i="1"/>
  <c r="H334" i="1"/>
  <c r="I334" i="1" s="1"/>
  <c r="H335" i="1"/>
  <c r="I335" i="1" s="1"/>
  <c r="H336" i="1"/>
  <c r="I336" i="1" s="1"/>
  <c r="G331" i="1"/>
  <c r="H331" i="1" s="1"/>
  <c r="I331" i="1" s="1"/>
  <c r="G333" i="1"/>
  <c r="H333" i="1" s="1"/>
  <c r="I333" i="1" s="1"/>
  <c r="G330" i="1"/>
  <c r="H314" i="1"/>
  <c r="I314" i="1" s="1"/>
  <c r="H320" i="1"/>
  <c r="H321" i="1"/>
  <c r="I321" i="1" s="1"/>
  <c r="H323" i="1"/>
  <c r="I323" i="1" s="1"/>
  <c r="H324" i="1"/>
  <c r="I324" i="1" s="1"/>
  <c r="H326" i="1"/>
  <c r="I326" i="1" s="1"/>
  <c r="H327" i="1"/>
  <c r="I327" i="1" s="1"/>
  <c r="H308" i="1"/>
  <c r="H309" i="1"/>
  <c r="I309" i="1" s="1"/>
  <c r="G306" i="1"/>
  <c r="H306" i="1" s="1"/>
  <c r="I306" i="1" s="1"/>
  <c r="G305" i="1"/>
  <c r="H305" i="1" s="1"/>
  <c r="D263" i="1"/>
  <c r="H264" i="1"/>
  <c r="H263" i="1"/>
  <c r="G282" i="1"/>
  <c r="H282" i="1" s="1"/>
  <c r="I282" i="1" s="1"/>
  <c r="G284" i="1"/>
  <c r="H284" i="1" s="1"/>
  <c r="I284" i="1" s="1"/>
  <c r="G285" i="1"/>
  <c r="H285" i="1" s="1"/>
  <c r="I285" i="1" s="1"/>
  <c r="G288" i="1"/>
  <c r="H288" i="1" s="1"/>
  <c r="I288" i="1" s="1"/>
  <c r="H287" i="1"/>
  <c r="I287" i="1" s="1"/>
  <c r="G295" i="1"/>
  <c r="H295" i="1" s="1"/>
  <c r="I295" i="1" s="1"/>
  <c r="G296" i="1"/>
  <c r="H296" i="1" s="1"/>
  <c r="I296" i="1" s="1"/>
  <c r="G298" i="1"/>
  <c r="H298" i="1" s="1"/>
  <c r="I298" i="1" s="1"/>
  <c r="H297" i="1"/>
  <c r="I297" i="1" s="1"/>
  <c r="B219" i="3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A54" i="4"/>
  <c r="I263" i="1" l="1"/>
  <c r="H363" i="1"/>
  <c r="I363" i="1" s="1"/>
  <c r="H362" i="1"/>
  <c r="I362" i="1" s="1"/>
  <c r="H361" i="1"/>
  <c r="I361" i="1" s="1"/>
  <c r="G360" i="1"/>
  <c r="H360" i="1" s="1"/>
  <c r="I360" i="1" s="1"/>
  <c r="H357" i="1"/>
  <c r="I357" i="1" s="1"/>
  <c r="H356" i="1"/>
  <c r="I356" i="1" s="1"/>
  <c r="H355" i="1"/>
  <c r="I355" i="1" s="1"/>
  <c r="G354" i="1"/>
  <c r="H354" i="1" s="1"/>
  <c r="I354" i="1" s="1"/>
  <c r="H339" i="1"/>
  <c r="H330" i="1"/>
  <c r="I330" i="1" s="1"/>
  <c r="J359" i="1" l="1"/>
  <c r="J352" i="1"/>
  <c r="J353" i="1" s="1"/>
  <c r="I339" i="1"/>
  <c r="F130" i="4"/>
  <c r="H350" i="1"/>
  <c r="I264" i="1"/>
  <c r="I350" i="1" l="1"/>
  <c r="J349" i="1" s="1"/>
  <c r="F265" i="1"/>
  <c r="G265" i="1" s="1"/>
  <c r="H346" i="1"/>
  <c r="I346" i="1" s="1"/>
  <c r="H345" i="1"/>
  <c r="I345" i="1" s="1"/>
  <c r="F347" i="1" s="1"/>
  <c r="H265" i="1" l="1"/>
  <c r="I265" i="1" s="1"/>
  <c r="J261" i="1" s="1"/>
  <c r="J262" i="1" s="1"/>
  <c r="G347" i="1"/>
  <c r="H347" i="1" s="1"/>
  <c r="I347" i="1" s="1"/>
  <c r="J344" i="1" s="1"/>
  <c r="H276" i="1"/>
  <c r="I276" i="1" s="1"/>
  <c r="G275" i="1"/>
  <c r="H275" i="1" s="1"/>
  <c r="I275" i="1" s="1"/>
  <c r="H270" i="1"/>
  <c r="I270" i="1" s="1"/>
  <c r="G269" i="1"/>
  <c r="H269" i="1" s="1"/>
  <c r="F277" i="1" l="1"/>
  <c r="G277" i="1" s="1"/>
  <c r="H277" i="1" s="1"/>
  <c r="I277" i="1" s="1"/>
  <c r="J273" i="1" s="1"/>
  <c r="J274" i="1" s="1"/>
  <c r="I269" i="1"/>
  <c r="F271" i="1" l="1"/>
  <c r="G271" i="1" s="1"/>
  <c r="H271" i="1" s="1"/>
  <c r="I271" i="1" s="1"/>
  <c r="J267" i="1" s="1"/>
  <c r="J268" i="1" s="1"/>
  <c r="I320" i="1" l="1"/>
  <c r="G325" i="1"/>
  <c r="H325" i="1" s="1"/>
  <c r="I325" i="1" s="1"/>
  <c r="G318" i="1"/>
  <c r="H318" i="1" s="1"/>
  <c r="I318" i="1" s="1"/>
  <c r="G317" i="1"/>
  <c r="H317" i="1" s="1"/>
  <c r="I317" i="1" s="1"/>
  <c r="G316" i="1"/>
  <c r="H316" i="1" s="1"/>
  <c r="I316" i="1" s="1"/>
  <c r="I308" i="1" l="1"/>
  <c r="G307" i="1"/>
  <c r="H307" i="1" s="1"/>
  <c r="I305" i="1"/>
  <c r="I307" i="1" l="1"/>
  <c r="J303" i="1" s="1"/>
  <c r="J304" i="1" s="1"/>
  <c r="G294" i="1" l="1"/>
  <c r="H294" i="1" s="1"/>
  <c r="I294" i="1" s="1"/>
  <c r="G286" i="1" l="1"/>
  <c r="H286" i="1" s="1"/>
  <c r="I286" i="1" s="1"/>
  <c r="I281" i="1"/>
  <c r="G283" i="1"/>
  <c r="H283" i="1" s="1"/>
  <c r="I283" i="1" s="1"/>
  <c r="J279" i="1" l="1"/>
  <c r="J280" i="1" s="1"/>
  <c r="F9" i="3"/>
  <c r="A109" i="4"/>
  <c r="A71" i="4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B350" i="3"/>
  <c r="B351" i="3" s="1"/>
  <c r="B352" i="3" s="1"/>
  <c r="B353" i="3" s="1"/>
  <c r="B354" i="3" s="1"/>
  <c r="B355" i="3" s="1"/>
  <c r="B312" i="3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B346" i="3" s="1"/>
  <c r="B347" i="3" s="1"/>
  <c r="B300" i="3"/>
  <c r="B301" i="3" s="1"/>
  <c r="B302" i="3" s="1"/>
  <c r="B303" i="3" s="1"/>
  <c r="B304" i="3" s="1"/>
  <c r="B305" i="3" s="1"/>
  <c r="B306" i="3" s="1"/>
  <c r="B307" i="3" s="1"/>
  <c r="B308" i="3" s="1"/>
  <c r="B309" i="3" s="1"/>
  <c r="B291" i="3"/>
  <c r="B292" i="3" s="1"/>
  <c r="B293" i="3" s="1"/>
  <c r="B294" i="3" s="1"/>
  <c r="B295" i="3" s="1"/>
  <c r="B296" i="3" s="1"/>
  <c r="B297" i="3" s="1"/>
  <c r="B253" i="3"/>
  <c r="B254" i="3" s="1"/>
  <c r="B255" i="3" s="1"/>
  <c r="B256" i="3" s="1"/>
  <c r="B257" i="3" s="1"/>
  <c r="B258" i="3" s="1"/>
  <c r="B259" i="3" s="1"/>
  <c r="B260" i="3" s="1"/>
  <c r="B261" i="3" s="1"/>
  <c r="B262" i="3" s="1"/>
  <c r="B263" i="3" s="1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168" i="3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E155" i="3"/>
  <c r="F155" i="3" s="1"/>
  <c r="B83" i="3"/>
  <c r="B84" i="3" s="1"/>
  <c r="B85" i="3" s="1"/>
  <c r="B86" i="3" s="1"/>
  <c r="B87" i="3" s="1"/>
  <c r="B88" i="3" s="1"/>
  <c r="B89" i="3" s="1"/>
  <c r="B90" i="3" s="1"/>
  <c r="B91" i="3" s="1"/>
  <c r="B92" i="3" s="1"/>
  <c r="B93" i="3" s="1"/>
  <c r="B94" i="3" s="1"/>
  <c r="B95" i="3" s="1"/>
  <c r="B96" i="3" s="1"/>
  <c r="B97" i="3" s="1"/>
  <c r="B98" i="3" s="1"/>
  <c r="B99" i="3" s="1"/>
  <c r="B100" i="3" s="1"/>
  <c r="B76" i="3"/>
  <c r="B77" i="3" s="1"/>
  <c r="B78" i="3" s="1"/>
  <c r="B79" i="3" s="1"/>
  <c r="B80" i="3" s="1"/>
  <c r="B66" i="3"/>
  <c r="B67" i="3" s="1"/>
  <c r="B68" i="3" s="1"/>
  <c r="B69" i="3" s="1"/>
  <c r="B70" i="3" s="1"/>
  <c r="B71" i="3" s="1"/>
  <c r="B72" i="3" s="1"/>
  <c r="B73" i="3" s="1"/>
  <c r="B50" i="3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E32" i="3"/>
  <c r="B26" i="3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9" i="3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F254" i="1"/>
  <c r="I250" i="1"/>
  <c r="F250" i="1"/>
  <c r="I249" i="1"/>
  <c r="F249" i="1"/>
  <c r="I248" i="1"/>
  <c r="F248" i="1"/>
  <c r="I247" i="1"/>
  <c r="F247" i="1"/>
  <c r="I246" i="1"/>
  <c r="F246" i="1"/>
  <c r="H240" i="1"/>
  <c r="I240" i="1" s="1"/>
  <c r="H239" i="1"/>
  <c r="I239" i="1" s="1"/>
  <c r="F239" i="1"/>
  <c r="H238" i="1"/>
  <c r="I238" i="1" s="1"/>
  <c r="F238" i="1"/>
  <c r="H235" i="1"/>
  <c r="I235" i="1" s="1"/>
  <c r="H234" i="1"/>
  <c r="I234" i="1" s="1"/>
  <c r="F234" i="1"/>
  <c r="H233" i="1"/>
  <c r="I233" i="1" s="1"/>
  <c r="F233" i="1"/>
  <c r="H232" i="1"/>
  <c r="I232" i="1" s="1"/>
  <c r="F232" i="1"/>
  <c r="H229" i="1"/>
  <c r="I229" i="1" s="1"/>
  <c r="H228" i="1"/>
  <c r="I228" i="1" s="1"/>
  <c r="F228" i="1"/>
  <c r="H227" i="1"/>
  <c r="I227" i="1" s="1"/>
  <c r="F227" i="1"/>
  <c r="H226" i="1"/>
  <c r="I226" i="1" s="1"/>
  <c r="F226" i="1"/>
  <c r="H222" i="1"/>
  <c r="I222" i="1" s="1"/>
  <c r="H221" i="1"/>
  <c r="I221" i="1" s="1"/>
  <c r="F221" i="1"/>
  <c r="H220" i="1"/>
  <c r="I220" i="1" s="1"/>
  <c r="F220" i="1"/>
  <c r="H217" i="1"/>
  <c r="F217" i="1" s="1"/>
  <c r="H216" i="1"/>
  <c r="I216" i="1" s="1"/>
  <c r="F216" i="1"/>
  <c r="H215" i="1"/>
  <c r="I215" i="1" s="1"/>
  <c r="F215" i="1"/>
  <c r="H214" i="1"/>
  <c r="I214" i="1" s="1"/>
  <c r="F214" i="1"/>
  <c r="H211" i="1"/>
  <c r="I211" i="1" s="1"/>
  <c r="H210" i="1"/>
  <c r="I210" i="1" s="1"/>
  <c r="F210" i="1"/>
  <c r="H209" i="1"/>
  <c r="I209" i="1" s="1"/>
  <c r="F209" i="1"/>
  <c r="H208" i="1"/>
  <c r="I208" i="1" s="1"/>
  <c r="F208" i="1"/>
  <c r="H207" i="1"/>
  <c r="I207" i="1" s="1"/>
  <c r="F207" i="1"/>
  <c r="H204" i="1"/>
  <c r="I204" i="1" s="1"/>
  <c r="H203" i="1"/>
  <c r="I203" i="1" s="1"/>
  <c r="F203" i="1"/>
  <c r="H202" i="1"/>
  <c r="I202" i="1" s="1"/>
  <c r="F202" i="1"/>
  <c r="H201" i="1"/>
  <c r="I201" i="1" s="1"/>
  <c r="F201" i="1"/>
  <c r="H198" i="1"/>
  <c r="I198" i="1" s="1"/>
  <c r="H197" i="1"/>
  <c r="I197" i="1" s="1"/>
  <c r="F197" i="1"/>
  <c r="H196" i="1"/>
  <c r="I196" i="1" s="1"/>
  <c r="F196" i="1"/>
  <c r="H195" i="1"/>
  <c r="I195" i="1" s="1"/>
  <c r="F195" i="1"/>
  <c r="H192" i="1"/>
  <c r="F192" i="1" s="1"/>
  <c r="H191" i="1"/>
  <c r="F191" i="1"/>
  <c r="H190" i="1"/>
  <c r="I190" i="1" s="1"/>
  <c r="J189" i="1" s="1"/>
  <c r="H223" i="1" s="1"/>
  <c r="F190" i="1"/>
  <c r="H187" i="1"/>
  <c r="F187" i="1" s="1"/>
  <c r="H186" i="1"/>
  <c r="I186" i="1" s="1"/>
  <c r="F186" i="1"/>
  <c r="H185" i="1"/>
  <c r="I185" i="1" s="1"/>
  <c r="F185" i="1"/>
  <c r="H178" i="1"/>
  <c r="I178" i="1" s="1"/>
  <c r="F178" i="1"/>
  <c r="H177" i="1"/>
  <c r="I177" i="1" s="1"/>
  <c r="F177" i="1"/>
  <c r="H176" i="1"/>
  <c r="I176" i="1" s="1"/>
  <c r="F176" i="1"/>
  <c r="H175" i="1"/>
  <c r="I175" i="1" s="1"/>
  <c r="F175" i="1"/>
  <c r="H171" i="1"/>
  <c r="I171" i="1" s="1"/>
  <c r="F171" i="1"/>
  <c r="H170" i="1"/>
  <c r="I170" i="1" s="1"/>
  <c r="F170" i="1"/>
  <c r="H169" i="1"/>
  <c r="I169" i="1" s="1"/>
  <c r="F169" i="1"/>
  <c r="H168" i="1"/>
  <c r="I168" i="1" s="1"/>
  <c r="F168" i="1"/>
  <c r="H164" i="1"/>
  <c r="I164" i="1" s="1"/>
  <c r="F164" i="1"/>
  <c r="H163" i="1"/>
  <c r="I163" i="1" s="1"/>
  <c r="F163" i="1"/>
  <c r="H162" i="1"/>
  <c r="I162" i="1" s="1"/>
  <c r="F162" i="1"/>
  <c r="H161" i="1"/>
  <c r="I161" i="1" s="1"/>
  <c r="F161" i="1"/>
  <c r="H157" i="1"/>
  <c r="I157" i="1" s="1"/>
  <c r="F157" i="1"/>
  <c r="H156" i="1"/>
  <c r="I156" i="1" s="1"/>
  <c r="F156" i="1"/>
  <c r="H155" i="1"/>
  <c r="I155" i="1" s="1"/>
  <c r="F155" i="1"/>
  <c r="H154" i="1"/>
  <c r="I154" i="1" s="1"/>
  <c r="F154" i="1"/>
  <c r="H150" i="1"/>
  <c r="I150" i="1" s="1"/>
  <c r="F150" i="1"/>
  <c r="H149" i="1"/>
  <c r="I149" i="1" s="1"/>
  <c r="F149" i="1"/>
  <c r="H148" i="1"/>
  <c r="I148" i="1" s="1"/>
  <c r="F148" i="1"/>
  <c r="H147" i="1"/>
  <c r="I147" i="1" s="1"/>
  <c r="F147" i="1"/>
  <c r="H143" i="1"/>
  <c r="I143" i="1" s="1"/>
  <c r="F143" i="1"/>
  <c r="H142" i="1"/>
  <c r="I142" i="1" s="1"/>
  <c r="F142" i="1"/>
  <c r="H141" i="1"/>
  <c r="I141" i="1" s="1"/>
  <c r="F141" i="1"/>
  <c r="H140" i="1"/>
  <c r="I140" i="1" s="1"/>
  <c r="F140" i="1"/>
  <c r="I136" i="1"/>
  <c r="I135" i="1"/>
  <c r="I134" i="1"/>
  <c r="I133" i="1"/>
  <c r="I132" i="1"/>
  <c r="I131" i="1"/>
  <c r="I130" i="1"/>
  <c r="I129" i="1"/>
  <c r="I128" i="1"/>
  <c r="I124" i="1"/>
  <c r="I123" i="1"/>
  <c r="I122" i="1"/>
  <c r="I121" i="1"/>
  <c r="I120" i="1"/>
  <c r="I119" i="1"/>
  <c r="J111" i="1"/>
  <c r="I95" i="1"/>
  <c r="F95" i="1"/>
  <c r="I94" i="1"/>
  <c r="F94" i="1"/>
  <c r="I93" i="1"/>
  <c r="F93" i="1"/>
  <c r="I92" i="1"/>
  <c r="F92" i="1"/>
  <c r="I91" i="1"/>
  <c r="F91" i="1"/>
  <c r="I90" i="1"/>
  <c r="F90" i="1"/>
  <c r="I89" i="1"/>
  <c r="F89" i="1"/>
  <c r="H88" i="1"/>
  <c r="I88" i="1" s="1"/>
  <c r="F88" i="1"/>
  <c r="H87" i="1"/>
  <c r="I87" i="1" s="1"/>
  <c r="F87" i="1"/>
  <c r="H86" i="1"/>
  <c r="I86" i="1" s="1"/>
  <c r="F86" i="1"/>
  <c r="H85" i="1"/>
  <c r="I85" i="1" s="1"/>
  <c r="F85" i="1"/>
  <c r="H84" i="1"/>
  <c r="I84" i="1" s="1"/>
  <c r="F84" i="1"/>
  <c r="H76" i="1"/>
  <c r="I76" i="1" s="1"/>
  <c r="F76" i="1"/>
  <c r="H75" i="1"/>
  <c r="I75" i="1" s="1"/>
  <c r="F75" i="1"/>
  <c r="H72" i="1"/>
  <c r="I72" i="1" s="1"/>
  <c r="F72" i="1"/>
  <c r="H71" i="1"/>
  <c r="I71" i="1" s="1"/>
  <c r="F71" i="1"/>
  <c r="H68" i="1"/>
  <c r="I68" i="1" s="1"/>
  <c r="F68" i="1"/>
  <c r="H67" i="1"/>
  <c r="I67" i="1" s="1"/>
  <c r="F67" i="1"/>
  <c r="H64" i="1"/>
  <c r="I64" i="1" s="1"/>
  <c r="F64" i="1"/>
  <c r="H63" i="1"/>
  <c r="I63" i="1" s="1"/>
  <c r="F63" i="1"/>
  <c r="H60" i="1"/>
  <c r="I60" i="1" s="1"/>
  <c r="F60" i="1"/>
  <c r="H59" i="1"/>
  <c r="I59" i="1" s="1"/>
  <c r="F59" i="1"/>
  <c r="H56" i="1"/>
  <c r="I56" i="1" s="1"/>
  <c r="F56" i="1"/>
  <c r="H55" i="1"/>
  <c r="I55" i="1" s="1"/>
  <c r="F55" i="1"/>
  <c r="H52" i="1"/>
  <c r="I52" i="1" s="1"/>
  <c r="F52" i="1"/>
  <c r="H51" i="1"/>
  <c r="I51" i="1" s="1"/>
  <c r="F51" i="1"/>
  <c r="H48" i="1"/>
  <c r="I48" i="1" s="1"/>
  <c r="F48" i="1"/>
  <c r="H47" i="1"/>
  <c r="I47" i="1" s="1"/>
  <c r="F47" i="1"/>
  <c r="H44" i="1"/>
  <c r="I44" i="1" s="1"/>
  <c r="F44" i="1"/>
  <c r="H43" i="1"/>
  <c r="I43" i="1" s="1"/>
  <c r="F43" i="1"/>
  <c r="H40" i="1"/>
  <c r="I40" i="1" s="1"/>
  <c r="F40" i="1"/>
  <c r="H39" i="1"/>
  <c r="I39" i="1" s="1"/>
  <c r="F39" i="1"/>
  <c r="H36" i="1"/>
  <c r="I36" i="1" s="1"/>
  <c r="F36" i="1"/>
  <c r="H35" i="1"/>
  <c r="I35" i="1" s="1"/>
  <c r="F35" i="1"/>
  <c r="H32" i="1"/>
  <c r="I32" i="1" s="1"/>
  <c r="F32" i="1"/>
  <c r="H31" i="1"/>
  <c r="I31" i="1" s="1"/>
  <c r="F31" i="1"/>
  <c r="H28" i="1"/>
  <c r="I28" i="1" s="1"/>
  <c r="F28" i="1"/>
  <c r="H27" i="1"/>
  <c r="I27" i="1" s="1"/>
  <c r="F27" i="1"/>
  <c r="H24" i="1"/>
  <c r="I24" i="1" s="1"/>
  <c r="F24" i="1"/>
  <c r="H23" i="1"/>
  <c r="I23" i="1" s="1"/>
  <c r="F23" i="1"/>
  <c r="H20" i="1"/>
  <c r="I20" i="1" s="1"/>
  <c r="F20" i="1"/>
  <c r="H19" i="1"/>
  <c r="I19" i="1" s="1"/>
  <c r="F19" i="1"/>
  <c r="H16" i="1"/>
  <c r="I16" i="1" s="1"/>
  <c r="F16" i="1"/>
  <c r="H15" i="1"/>
  <c r="I15" i="1" s="1"/>
  <c r="F15" i="1"/>
  <c r="H10" i="1"/>
  <c r="I10" i="1" s="1"/>
  <c r="F10" i="1"/>
  <c r="H9" i="1"/>
  <c r="I9" i="1" s="1"/>
  <c r="F9" i="1"/>
  <c r="B101" i="3" l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A110" i="4"/>
  <c r="A111" i="4" s="1"/>
  <c r="A112" i="4" s="1"/>
  <c r="J245" i="1"/>
  <c r="I125" i="1"/>
  <c r="J118" i="1" s="1"/>
  <c r="H172" i="1" s="1"/>
  <c r="I137" i="1"/>
  <c r="J127" i="1" s="1"/>
  <c r="H179" i="1" s="1"/>
  <c r="J38" i="1"/>
  <c r="J70" i="1"/>
  <c r="F204" i="1"/>
  <c r="J18" i="1"/>
  <c r="J50" i="1"/>
  <c r="J22" i="1"/>
  <c r="J54" i="1"/>
  <c r="J34" i="1"/>
  <c r="J66" i="1"/>
  <c r="I187" i="1"/>
  <c r="J184" i="1" s="1"/>
  <c r="H241" i="1" s="1"/>
  <c r="I241" i="1" s="1"/>
  <c r="J237" i="1" s="1"/>
  <c r="F211" i="1"/>
  <c r="J8" i="1"/>
  <c r="J26" i="1"/>
  <c r="J42" i="1"/>
  <c r="J58" i="1"/>
  <c r="J74" i="1"/>
  <c r="F235" i="1"/>
  <c r="J14" i="1"/>
  <c r="J30" i="1"/>
  <c r="J46" i="1"/>
  <c r="J62" i="1"/>
  <c r="J96" i="1"/>
  <c r="J81" i="1" s="1"/>
  <c r="H151" i="1"/>
  <c r="J206" i="1"/>
  <c r="J225" i="1"/>
  <c r="J231" i="1"/>
  <c r="I223" i="1"/>
  <c r="J219" i="1" s="1"/>
  <c r="F223" i="1"/>
  <c r="J194" i="1"/>
  <c r="J200" i="1"/>
  <c r="F240" i="1"/>
  <c r="F198" i="1"/>
  <c r="I217" i="1"/>
  <c r="J213" i="1" s="1"/>
  <c r="F222" i="1"/>
  <c r="F229" i="1"/>
  <c r="B113" i="3" l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H158" i="1"/>
  <c r="I158" i="1" s="1"/>
  <c r="J153" i="1" s="1"/>
  <c r="F241" i="1"/>
  <c r="F151" i="1"/>
  <c r="I151" i="1"/>
  <c r="J146" i="1" s="1"/>
  <c r="F179" i="1"/>
  <c r="I179" i="1"/>
  <c r="J174" i="1" s="1"/>
  <c r="F172" i="1"/>
  <c r="I172" i="1"/>
  <c r="J167" i="1" s="1"/>
  <c r="H165" i="1"/>
  <c r="H144" i="1"/>
  <c r="B130" i="3" l="1"/>
  <c r="B131" i="3" s="1"/>
  <c r="B132" i="3" s="1"/>
  <c r="B133" i="3" s="1"/>
  <c r="B134" i="3" s="1"/>
  <c r="B135" i="3" s="1"/>
  <c r="B136" i="3" s="1"/>
  <c r="B137" i="3" s="1"/>
  <c r="B138" i="3" s="1"/>
  <c r="B139" i="3" s="1"/>
  <c r="B140" i="3" s="1"/>
  <c r="B141" i="3" s="1"/>
  <c r="B142" i="3" s="1"/>
  <c r="B143" i="3" s="1"/>
  <c r="B144" i="3" s="1"/>
  <c r="B145" i="3" s="1"/>
  <c r="B146" i="3" s="1"/>
  <c r="B147" i="3" s="1"/>
  <c r="B148" i="3" s="1"/>
  <c r="B149" i="3" s="1"/>
  <c r="B150" i="3" s="1"/>
  <c r="B151" i="3" s="1"/>
  <c r="B152" i="3" s="1"/>
  <c r="B153" i="3" s="1"/>
  <c r="B154" i="3" s="1"/>
  <c r="B155" i="3" s="1"/>
  <c r="B156" i="3" s="1"/>
  <c r="B157" i="3" s="1"/>
  <c r="B158" i="3" s="1"/>
  <c r="I292" i="1"/>
  <c r="J290" i="1" s="1"/>
  <c r="J291" i="1" s="1"/>
  <c r="F158" i="1"/>
  <c r="F144" i="1"/>
  <c r="I144" i="1"/>
  <c r="J139" i="1" s="1"/>
  <c r="F165" i="1"/>
  <c r="I165" i="1"/>
  <c r="J160" i="1" s="1"/>
  <c r="F332" i="1" s="1"/>
  <c r="G332" i="1" s="1"/>
  <c r="H332" i="1" s="1"/>
  <c r="I332" i="1" s="1"/>
  <c r="J329" i="1" s="1"/>
  <c r="B159" i="3" l="1"/>
  <c r="B160" i="3" s="1"/>
  <c r="B161" i="3" s="1"/>
  <c r="B162" i="3" s="1"/>
  <c r="B163" i="3" s="1"/>
  <c r="B164" i="3" s="1"/>
  <c r="B165" i="3" s="1"/>
  <c r="H340" i="1"/>
  <c r="I340" i="1" s="1"/>
  <c r="H342" i="1"/>
  <c r="I342" i="1" s="1"/>
  <c r="H341" i="1"/>
  <c r="I341" i="1" s="1"/>
  <c r="J338" i="1" l="1"/>
  <c r="H301" i="1" l="1"/>
  <c r="I301" i="1" s="1"/>
  <c r="J300" i="1" s="1"/>
  <c r="H319" i="1"/>
  <c r="I319" i="1" s="1"/>
  <c r="J311" i="1" s="1"/>
  <c r="J312" i="1" s="1"/>
  <c r="I257" i="1" l="1"/>
  <c r="J253" i="1" s="1"/>
  <c r="F257" i="1"/>
  <c r="F258" i="1"/>
  <c r="I258" i="1"/>
  <c r="F259" i="1"/>
  <c r="I25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101" authorId="0" shapeId="0" xr:uid="{00000000-0006-0000-0300-000001000000}">
      <text>
        <r>
          <rPr>
            <sz val="10"/>
            <rFont val="SimSun"/>
          </rPr>
          <t>Todos los que tengan este M.O. cambiar por alta resistencia.
	-Arquitectura EIRL</t>
        </r>
      </text>
    </comment>
    <comment ref="C112" authorId="0" shapeId="0" xr:uid="{00000000-0006-0000-0300-000002000000}">
      <text>
        <r>
          <rPr>
            <sz val="10"/>
            <rFont val="SimSun"/>
          </rPr>
          <t>Todos los que tengan este M.O. cambiar por alta resistencia.
	-Arquitectura EIRL</t>
        </r>
      </text>
    </comment>
  </commentList>
</comments>
</file>

<file path=xl/sharedStrings.xml><?xml version="1.0" encoding="utf-8"?>
<sst xmlns="http://schemas.openxmlformats.org/spreadsheetml/2006/main" count="2141" uniqueCount="707">
  <si>
    <t>REF.</t>
  </si>
  <si>
    <t>D     E     S     C     R     I     P     C     I     Ó     N</t>
  </si>
  <si>
    <t>U.</t>
  </si>
  <si>
    <t>VALOR RD$</t>
  </si>
  <si>
    <t>Suministro y colocación de rellenos de caliche regado y compactado e=0.30</t>
  </si>
  <si>
    <t>ANALISIS UNITARIO</t>
  </si>
  <si>
    <t>TIPO</t>
  </si>
  <si>
    <t>CANT.</t>
  </si>
  <si>
    <t>P. UNIT.</t>
  </si>
  <si>
    <t>ITBIS</t>
  </si>
  <si>
    <t>P.U. + ITBIS</t>
  </si>
  <si>
    <t>TOTAL RD$</t>
  </si>
  <si>
    <t>ANÁLISIS DE COSTOS PARTIDAS GENERALES (Con ITBIS incluido)</t>
  </si>
  <si>
    <t>A C E R O S</t>
  </si>
  <si>
    <t>Acero (todos los diametros) (incluye alambre)</t>
  </si>
  <si>
    <t>qq</t>
  </si>
  <si>
    <t>Acero grado 40 y 60, todos los diametros y longitudes</t>
  </si>
  <si>
    <t>Insumo</t>
  </si>
  <si>
    <t>Alambre galv. Calibre 18 (Para amarrar varillas)</t>
  </si>
  <si>
    <t>lb</t>
  </si>
  <si>
    <t>HORMIGONES INDUSTRIALES (Sin aditivos)</t>
  </si>
  <si>
    <t>Horm. 140 kg/cm²</t>
  </si>
  <si>
    <t>m3</t>
  </si>
  <si>
    <t xml:space="preserve">Horm. 140 kg/cm2, grava 3/4" directo </t>
  </si>
  <si>
    <t>Vaciado con bomba (Ver Mínimo)</t>
  </si>
  <si>
    <t>Horm. 150 kg/cm²</t>
  </si>
  <si>
    <t>Horm. 150 kg/cm2, grava 3/4" directo</t>
  </si>
  <si>
    <t>Horm. 160 kg/cm²</t>
  </si>
  <si>
    <t>Horm. 160 kg/cm2, grava 3/4" directo</t>
  </si>
  <si>
    <t>Horm. 180 kg/cm²</t>
  </si>
  <si>
    <t>Horm. 180 kg/cm2, grava 3/4" directo</t>
  </si>
  <si>
    <t>Horm. 210 kg/cm²</t>
  </si>
  <si>
    <t>Horm. 210 kg/cm2, grava 3/4" directo</t>
  </si>
  <si>
    <t>Horm. 240 kg/cm²</t>
  </si>
  <si>
    <t>Horm. 240 kg/cm2, grava 3/4" directo</t>
  </si>
  <si>
    <t>Horm. 245 kg/cm²</t>
  </si>
  <si>
    <t>Horm. 245 kg/cm2, grava 3/4" directo</t>
  </si>
  <si>
    <t>Horm. 250 kg/cm²</t>
  </si>
  <si>
    <t>Horm. 250 kg/cm2, grava 3/4" directo</t>
  </si>
  <si>
    <t>Horm. 260 kg/cm²</t>
  </si>
  <si>
    <t>Horm. 260 kg/cm2, grava 3/4" directo</t>
  </si>
  <si>
    <t>Horm. 280 kg/cm²</t>
  </si>
  <si>
    <t>Horm. 280 kg/cm2, grava 3/4" directo</t>
  </si>
  <si>
    <t>Horm. 300 kg/cm²</t>
  </si>
  <si>
    <t>Horm. 300 kg/cm2, grava 3/4" directo</t>
  </si>
  <si>
    <t>Horm. 315 kg/cm²</t>
  </si>
  <si>
    <t>Horm. 315 kg/cm2, grava 3/4" directo</t>
  </si>
  <si>
    <t>Horm. 350 kg/cm²</t>
  </si>
  <si>
    <t>Horm. 350 kg/cm2, grava 3/4" directo</t>
  </si>
  <si>
    <t>Horm. 400 kg/cm²</t>
  </si>
  <si>
    <t>Horm. 400 kg/cm2, grava 3/4" directo</t>
  </si>
  <si>
    <t>Horm. 450 kg/cm²</t>
  </si>
  <si>
    <t>Horm. 450 kg/cm2, grava 3/4" directo</t>
  </si>
  <si>
    <t>Horm. 500 kg/cm²</t>
  </si>
  <si>
    <t>Horm. 500 kg/cm2, grava 3/4" directo</t>
  </si>
  <si>
    <t>HORMIGONES SIMPLES</t>
  </si>
  <si>
    <t>Ligado y vaciado a mano</t>
  </si>
  <si>
    <t>Rend</t>
  </si>
  <si>
    <t>14.00 m3 horm. 1:3:5 vaciados en 8 horas, a 1.75 m3 por hora.</t>
  </si>
  <si>
    <t xml:space="preserve">Madera Pino americano bruto </t>
  </si>
  <si>
    <t>pt</t>
  </si>
  <si>
    <t>Carretilla metal "Truper" 4.5ft CAT-45ND T11740</t>
  </si>
  <si>
    <t>u</t>
  </si>
  <si>
    <t>Pala cuadrada "Tramontina", Ref. 77472/424</t>
  </si>
  <si>
    <t>Tanque plástico de 55 gl., para agua</t>
  </si>
  <si>
    <t>Cubeta plástica 5 gl., con tapa, para agua</t>
  </si>
  <si>
    <t>Ma. de área,  (MAAL)</t>
  </si>
  <si>
    <t>MO</t>
  </si>
  <si>
    <t>día</t>
  </si>
  <si>
    <t>Técn. calif.,  (TCAL)</t>
  </si>
  <si>
    <t>Técn. calif.,  (TCAL), Maleteros o acarreadores agregados</t>
  </si>
  <si>
    <t>Técn. calif.,  (TCAL), Ligadores</t>
  </si>
  <si>
    <t>Técn. calif.,  (TCAL), Cementero (acarreador de cemento)</t>
  </si>
  <si>
    <t>Técn. calif.,  (TCAL), Vaciador y tenedor</t>
  </si>
  <si>
    <t>Técn. calif.,  (TCAL), Aguatero</t>
  </si>
  <si>
    <t xml:space="preserve">Total </t>
  </si>
  <si>
    <t>Ligadora 2 fundas</t>
  </si>
  <si>
    <t xml:space="preserve">  </t>
  </si>
  <si>
    <t>Rendimiento del equipo: 18 m3 horm. 1:3:5 en 5 horas</t>
  </si>
  <si>
    <t>Potencia del equipo</t>
  </si>
  <si>
    <t>hp</t>
  </si>
  <si>
    <t>Vida útil: 5 años. Velocidad deprec. 20% / año</t>
  </si>
  <si>
    <t>/ año</t>
  </si>
  <si>
    <t>Costo del equipo</t>
  </si>
  <si>
    <t>$</t>
  </si>
  <si>
    <t>Depreciación 1er. año 40%, (Doble veloc. deprec.)</t>
  </si>
  <si>
    <t>1er. año</t>
  </si>
  <si>
    <t>Tiempo de trabajo 1200 hr. / año</t>
  </si>
  <si>
    <t>hr/año</t>
  </si>
  <si>
    <t>Deprec. horaria:  Deprec. 1er. año ÷ Tiempo trabajo</t>
  </si>
  <si>
    <t>Costo inversión 36% del costo del equipo</t>
  </si>
  <si>
    <t>Costo inv. horario (Costo inversión ÷ Tiempo trabajo)</t>
  </si>
  <si>
    <t>Combustible / hora (0.05 gls. / HP potencia)</t>
  </si>
  <si>
    <t>gl</t>
  </si>
  <si>
    <t>Lubricante (15% del consumo combustible)</t>
  </si>
  <si>
    <t>hr</t>
  </si>
  <si>
    <t>Costo uso, ligadora p/hora</t>
  </si>
  <si>
    <t>Depreciación horaria</t>
  </si>
  <si>
    <t>Costo inversión horaria</t>
  </si>
  <si>
    <t>Mant. y reparaciones (75% Deprec. horaria)</t>
  </si>
  <si>
    <t>Combustible</t>
  </si>
  <si>
    <t>Costo uso winche (elevador) p/hora</t>
  </si>
  <si>
    <t>Ligado y vaciado, ligadora 2 fundas</t>
  </si>
  <si>
    <t>Rend.</t>
  </si>
  <si>
    <t>Ana</t>
  </si>
  <si>
    <t>Técn. calif.,  (TCAL), Operador</t>
  </si>
  <si>
    <t>Técn. calif.,  (TCAL), (3 hombres - Transp. Horm.)</t>
  </si>
  <si>
    <t>Oper. 3ra., - Terminador  (OP3AL)</t>
  </si>
  <si>
    <t>Total</t>
  </si>
  <si>
    <t>Ligado y vaciado, ligadora 2 fda. y winche</t>
  </si>
  <si>
    <t>Técn. calif.,  (TCAL), Operador Winche (cargador)</t>
  </si>
  <si>
    <t>Técn. calif.,  (TCAL), Vaciador de Winche (cargador)</t>
  </si>
  <si>
    <t>Hormigón (1:3:5) a mano</t>
  </si>
  <si>
    <t xml:space="preserve">Arena triturada y lavada, azul (Para hormigón) </t>
  </si>
  <si>
    <t>Grava triturada 3/4" - 1/2" triturada (Transporte incluido)</t>
  </si>
  <si>
    <t>Agua, camión 2,500 gls.</t>
  </si>
  <si>
    <t>Cemento Gris 94 lb. "Titan" gris</t>
  </si>
  <si>
    <t>fda</t>
  </si>
  <si>
    <t>Hormigón (1:3:5) ligadora</t>
  </si>
  <si>
    <t>Hormigón (1:3:5) lig. y winche</t>
  </si>
  <si>
    <t>Hormigón (1:2:4) a mano</t>
  </si>
  <si>
    <t>Hormigón (1:2:4) ligadora</t>
  </si>
  <si>
    <t>Hormigón (1:2:4) ligadora y winche</t>
  </si>
  <si>
    <t>M O R T E R O S</t>
  </si>
  <si>
    <t>Mezcla cal y arena, p/mortero coloc. piso</t>
  </si>
  <si>
    <t>Arena fina para empañete</t>
  </si>
  <si>
    <t>Cal Hidratada 20 Kilos, "Perla"</t>
  </si>
  <si>
    <t>Mezcla de empañete</t>
  </si>
  <si>
    <t>Mortero 1:1</t>
  </si>
  <si>
    <t>Mortero 1:2</t>
  </si>
  <si>
    <t>Mortero 1:2 para pulido (enlucido imperm.)</t>
  </si>
  <si>
    <t>Mortero 1:3, p/colocar bloques</t>
  </si>
  <si>
    <t>Arena gruesa lavada</t>
  </si>
  <si>
    <t>Mortero 1:4 para empañete</t>
  </si>
  <si>
    <t>Mortero 1:5</t>
  </si>
  <si>
    <t>Mortero 1:6</t>
  </si>
  <si>
    <t>Mortero 1:10, colocar pisos</t>
  </si>
  <si>
    <t>ANALISIS GENERALES</t>
  </si>
  <si>
    <t>m2</t>
  </si>
  <si>
    <t>m</t>
  </si>
  <si>
    <t>Clavo corriente, metalizado con cabeza 2 1/2"x10</t>
  </si>
  <si>
    <t>Perfil 3"x3"x20', 1.6 mm, negro</t>
  </si>
  <si>
    <t xml:space="preserve">Perfil 1"x1"x20', 1.2 mm., galv. </t>
  </si>
  <si>
    <t>Letrero informativo de obra</t>
  </si>
  <si>
    <t>Técn. no calif., (TNCAL)</t>
  </si>
  <si>
    <t>Oper. 2da., (OP2AL)</t>
  </si>
  <si>
    <t>Ayud. (AYAL)</t>
  </si>
  <si>
    <t>M.O. Corte de capa vegetal a mano</t>
  </si>
  <si>
    <t>Apisonador (Maquito o Bailarina 4T)</t>
  </si>
  <si>
    <t>Aceite Lubricante</t>
  </si>
  <si>
    <t>Caliche</t>
  </si>
  <si>
    <t>Técn. no calif., (TNCAL), Trasl. Mat. (1 TNC=33.33 m3/día)</t>
  </si>
  <si>
    <t>Hilo de "nylon" No. 18</t>
  </si>
  <si>
    <t>Brigada topográf. ESTACIÓN TOTAL (BT)</t>
  </si>
  <si>
    <t>M.O. Exc. Tierra a mano  3 m. prof.</t>
  </si>
  <si>
    <t xml:space="preserve">Bote de materiales (Con paleros) </t>
  </si>
  <si>
    <t>M.O. Coloc. acero zapata de muros</t>
  </si>
  <si>
    <t>M.O. Coloc. acero alta resistencia</t>
  </si>
  <si>
    <t>M.O. Coloc. acero dint. y V. A. hasta 20x.40 y 1/2" ó 3/8"</t>
  </si>
  <si>
    <t>M.O. Coloc. acero COLUMNA 3/8" ó 1/2", hasta 6 de 1/2"</t>
  </si>
  <si>
    <t>%</t>
  </si>
  <si>
    <t>Acero malla (D2.3 x D2.3, 10 x 10,Rollo 2.4x40 m., 4.93 qq)</t>
  </si>
  <si>
    <t>rollo</t>
  </si>
  <si>
    <t>M.O. Coloc. acero malla electrosoldada</t>
  </si>
  <si>
    <t>U</t>
  </si>
  <si>
    <t>Gas Licuado de Petróleo (GLP)</t>
  </si>
  <si>
    <t>Cemento Bco. 40 kilos, "Titan"</t>
  </si>
  <si>
    <t>Disco de pulir</t>
  </si>
  <si>
    <t xml:space="preserve">Perfil 2"x1"x20', 1.5 mm. </t>
  </si>
  <si>
    <t>Disco de corte fino</t>
  </si>
  <si>
    <t>Soldadura Universal</t>
  </si>
  <si>
    <t>P.A.</t>
  </si>
  <si>
    <t>Alambre galv. Calibre 14 (Para reforzar encofrados)</t>
  </si>
  <si>
    <t>M.O. Desencof. Falso Piso, hasta 2.75 m. alt.</t>
  </si>
  <si>
    <t>p</t>
  </si>
  <si>
    <t>M.O. Conf. anillo de filtrante</t>
  </si>
  <si>
    <t>M.O. Const. pozo séptico, incluyendo terminación</t>
  </si>
  <si>
    <t>Ud</t>
  </si>
  <si>
    <t>Barras redonda lisa 1/2"x20'</t>
  </si>
  <si>
    <t>Barras redonda lisa 3/4"x20'</t>
  </si>
  <si>
    <t>Angular 1"x1/4"x20'</t>
  </si>
  <si>
    <t>Grout</t>
  </si>
  <si>
    <t>M.O. Piso Horm. frotado 10 cm esp.</t>
  </si>
  <si>
    <t>Barras cuadradas 1/2"x20'</t>
  </si>
  <si>
    <t>INSUMOS</t>
  </si>
  <si>
    <t>REFERENCIA</t>
  </si>
  <si>
    <t xml:space="preserve">         </t>
  </si>
  <si>
    <t>I.T.B.I.S. Vigente</t>
  </si>
  <si>
    <t>INSUMOS  (ORDENADOS ALFABÉTICAMENTE) (TODOS los precios con ITBIS incluido)</t>
  </si>
  <si>
    <t>INACE</t>
  </si>
  <si>
    <t>Aceros y alambres galvanizado</t>
  </si>
  <si>
    <t>Acero malla (D2.3 x D2.3, 15 x 15,Rollo 2.4x40 m., 3.45 qq)</t>
  </si>
  <si>
    <t>Acero malla (D2.3 x D2.3, 20 x 20,Rollo 2.4x40 m., 2.46 qq)</t>
  </si>
  <si>
    <t>Acero malla (D2.5 x D2.5, 10 x 10,Rollo 2.4x40 m., 5.36 qq)</t>
  </si>
  <si>
    <t>Acero malla (D2.5 x D2.5, 15 x 15,Rollo 2.4x40 m., 3.75 qq)</t>
  </si>
  <si>
    <t>Acero malla (D2.5 x D2.5, 20 x 20,Rollo 2.4x40 m., 2.68 qq)</t>
  </si>
  <si>
    <t>Acero malla (D2.7 x D2.7, 10 x 10,Rollo 2.4x40 m., 5.79 qq)</t>
  </si>
  <si>
    <t>Acero malla (D2.7 x D2.7, 15 x 15,Rollo 2.4x40 m., 4.05 qq)</t>
  </si>
  <si>
    <t>Acero malla (D2.9 x D2.9, 10 x 10,Rollo 2.4x40 m., 6.22 qq)</t>
  </si>
  <si>
    <t>Acero malla (D2.9 x D2.9, 15 x 15,Rollo 2.4x40 m., 4.35 qq)</t>
  </si>
  <si>
    <t>Acero malla (D2.9 x D2.9, 20 x 20,Rollo 2.4x40 m., 3.11 qq)</t>
  </si>
  <si>
    <t>Alambre de trinchera</t>
  </si>
  <si>
    <t>Rollo</t>
  </si>
  <si>
    <t>INAGR</t>
  </si>
  <si>
    <t>Áridos, botes, rellenos y tierra negra</t>
  </si>
  <si>
    <t>Arena itabo de mina</t>
  </si>
  <si>
    <t xml:space="preserve">Bote de materiales (Con equipo) </t>
  </si>
  <si>
    <t>Cascajo de mina</t>
  </si>
  <si>
    <t>Granzote fino</t>
  </si>
  <si>
    <t>Granzote grueso</t>
  </si>
  <si>
    <t>Grava triturada 1/2" - 1" (Transporte incluido)</t>
  </si>
  <si>
    <t>Grava triturada 1/2" - 1 1/2" (Transporte incluido)</t>
  </si>
  <si>
    <t>Grava triturada 3/4" (Transporte incluido)</t>
  </si>
  <si>
    <t>Gravarena  (Transporte incluido)</t>
  </si>
  <si>
    <t>Gravilla de 1/4" - 1/2" (Transporte incluido)</t>
  </si>
  <si>
    <t>Material Base (Transporte incluido)</t>
  </si>
  <si>
    <t>Material Relleno Granular (Incluye Transporte)</t>
  </si>
  <si>
    <t>M3</t>
  </si>
  <si>
    <t>Tierra negra</t>
  </si>
  <si>
    <t>Tosca (Transporte incluido)</t>
  </si>
  <si>
    <t>INCEM</t>
  </si>
  <si>
    <t>Cementos, cal, aditivos, curadores, endurecedores, selladores</t>
  </si>
  <si>
    <t>Aditivo impermeabilizante "SX-PEL", 5 gl.</t>
  </si>
  <si>
    <t>Aditivo retardante "SX-KRETE R", 5 gl.</t>
  </si>
  <si>
    <t>Cal Perla 100 Lbs.</t>
  </si>
  <si>
    <t>Fda.</t>
  </si>
  <si>
    <t>Curador-sellador "SUPRACURE PLUS", 5 gl., 20 m2/gl.</t>
  </si>
  <si>
    <t>Endur. Met. / pisos, 100 lb., .10 m2/lb., Fda.=50 lb.</t>
  </si>
  <si>
    <t>Mortero para bloques, 94 lb., 13-15 Unid., 1 Cm. Esp.</t>
  </si>
  <si>
    <t>Mortero para empañete, 94 lb., 1.90 m2 en 1 Cm. Esp.</t>
  </si>
  <si>
    <t>Resina epóxica para junta de piso, 231 pulg.3/gl. (Kits 1 gl.)</t>
  </si>
  <si>
    <t>3 gl</t>
  </si>
  <si>
    <t>Sellador hormigón visto, 5gl., 20 m2/gl.</t>
  </si>
  <si>
    <t>5 gl</t>
  </si>
  <si>
    <t xml:space="preserve">Transporte mortero "Aguayo" </t>
  </si>
  <si>
    <t>M2</t>
  </si>
  <si>
    <t>INCOM</t>
  </si>
  <si>
    <t>Combustibles y lubricantes</t>
  </si>
  <si>
    <t>Gas Natural</t>
  </si>
  <si>
    <t>Gasoil Óptimo</t>
  </si>
  <si>
    <t>Gasoil Regular</t>
  </si>
  <si>
    <t>Gasolina Premium</t>
  </si>
  <si>
    <t>Gasolina Regular</t>
  </si>
  <si>
    <t>Lubricante Aceite Citgo Supergard Sae 40</t>
  </si>
  <si>
    <t>1/4 gl</t>
  </si>
  <si>
    <t>Tanque plástico p/comb. 5.3g 28-3052/0833</t>
  </si>
  <si>
    <t>INJARD</t>
  </si>
  <si>
    <t>Gramaquines</t>
  </si>
  <si>
    <t>Identificacion de plantas ( NOMBRE )</t>
  </si>
  <si>
    <t>Manguera y herramientas regado</t>
  </si>
  <si>
    <t>Mantenimientos de plantas</t>
  </si>
  <si>
    <t>dias</t>
  </si>
  <si>
    <t>Zafacones para jardin</t>
  </si>
  <si>
    <t>INHER</t>
  </si>
  <si>
    <t>Herrería</t>
  </si>
  <si>
    <t>Angular 1/2"x1/8"x20'</t>
  </si>
  <si>
    <t>Angular 1/2"x3/16"x20'</t>
  </si>
  <si>
    <t>Angular 3/4"x1/8"x20'</t>
  </si>
  <si>
    <t>Angular 3/4"x3/16"x20'</t>
  </si>
  <si>
    <t>Angular 1"x1/8"x20'</t>
  </si>
  <si>
    <t xml:space="preserve">Angular 1"x3/16"x20' </t>
  </si>
  <si>
    <t xml:space="preserve">Angular 1 1/4"x3/16"x20' </t>
  </si>
  <si>
    <t xml:space="preserve">Angular 1 1/4"x1/4"x20' </t>
  </si>
  <si>
    <t>Angular 1 1/2"x1/8"x20'</t>
  </si>
  <si>
    <t xml:space="preserve">Angular 1 1/2"x3/16"x20' </t>
  </si>
  <si>
    <t>Angular 1 1/2"x1/4"x20'</t>
  </si>
  <si>
    <t xml:space="preserve">Angular 2"x1/8"x20' </t>
  </si>
  <si>
    <t xml:space="preserve">Angular 2"x3/16"x20' </t>
  </si>
  <si>
    <t>Angular 2"x1/4"x20'</t>
  </si>
  <si>
    <t xml:space="preserve">Angular 2 1/2"x3/16"x20' </t>
  </si>
  <si>
    <t>Angular 2 1/2"x1/4"x20'</t>
  </si>
  <si>
    <t>Angular 3"x1/4"x20'</t>
  </si>
  <si>
    <t xml:space="preserve">Angular 3"x3/8"x20' </t>
  </si>
  <si>
    <t xml:space="preserve">Angular 3"x1/2"x20' </t>
  </si>
  <si>
    <t>Barras cuadradas 5/8"x20'</t>
  </si>
  <si>
    <t>Barras cuadradas 3/4"x20'</t>
  </si>
  <si>
    <t>Barrote forjado 11 1/2"x39", P-1417</t>
  </si>
  <si>
    <t>Empalme forjado cuadr. 1/2", 219</t>
  </si>
  <si>
    <t>Empalme forjado redondo 1/2", Q-19</t>
  </si>
  <si>
    <t>Perfil hierro negro 3/4"x3/4"x20'</t>
  </si>
  <si>
    <t>Perfil hierro negro 1"x1"</t>
  </si>
  <si>
    <t>Perfil hierro negro 2"x1"</t>
  </si>
  <si>
    <t>Perfil hierro negro 2"x2"</t>
  </si>
  <si>
    <t>Perfil 3/4"x3/4"x20', 1.2 mm., galv.</t>
  </si>
  <si>
    <t xml:space="preserve">Perfil 1"x1"x20', 1.5 mm. </t>
  </si>
  <si>
    <t>Perfil 1"x1"x20' 1.6 mm, negro</t>
  </si>
  <si>
    <t>Perfil 1"x2"x20', 1.6 mm, negro</t>
  </si>
  <si>
    <t>Perfil 1 1/2"x1 1/2"x20', 1.5 mm, galv.</t>
  </si>
  <si>
    <t>Perfil 1 1/2"x1 1/2"x20', 1.6 mm, galv.</t>
  </si>
  <si>
    <t>Perfil 2"x2"x20', 1.5 mm., galv.</t>
  </si>
  <si>
    <t>Perfil 2"x2"x20' 1.6 mm, negro</t>
  </si>
  <si>
    <t>Perfil 2"x3"x20', 1.5 mm., galv.</t>
  </si>
  <si>
    <t>Perfil 2"x3"x20' 1.6 mm, negro</t>
  </si>
  <si>
    <t xml:space="preserve">Perfil 2"x4"x20', 1.5 mm. </t>
  </si>
  <si>
    <t>Perfil 2"x4"x20', 1.6 mm, negro</t>
  </si>
  <si>
    <t xml:space="preserve">Perfil 3"x1 1/2"x20', 1.5 mm. </t>
  </si>
  <si>
    <t>Planchuela 1/2"x1/8"x20'</t>
  </si>
  <si>
    <t>Planchuela 1/2"x3/16"x20'</t>
  </si>
  <si>
    <t>Planchuela 3/4"x3/16"x20'</t>
  </si>
  <si>
    <t>Planchuela 3/4"x1/4"x20'</t>
  </si>
  <si>
    <t>Planchuela 1"x1/8"x20'</t>
  </si>
  <si>
    <t>Planchuela 1"x3/16"x20'</t>
  </si>
  <si>
    <t>Planchuela 1"x3/8"</t>
  </si>
  <si>
    <t>Planchuela 1"x1/4"x20'</t>
  </si>
  <si>
    <t xml:space="preserve">Planchuela 1 1/4"x3/16"x20' </t>
  </si>
  <si>
    <t>Planchuela 1 1/4"x3/8"x20'</t>
  </si>
  <si>
    <t>Planchuela 1 1/2"x1/8"x20'</t>
  </si>
  <si>
    <t>Planchuela 1 1/2"x3/16"x20'</t>
  </si>
  <si>
    <t>Planchuela 1 1/2"x1/4"x20'</t>
  </si>
  <si>
    <t>Planchuela 2"x1/8"x20'</t>
  </si>
  <si>
    <t>Planchuela 2"x3/16"x20'</t>
  </si>
  <si>
    <t>Planchuela 2"x1/4"x20'</t>
  </si>
  <si>
    <t>Planchuela 2"x3/8"x20'</t>
  </si>
  <si>
    <t>Planchuela 2 1/2"x1/4"x20'</t>
  </si>
  <si>
    <t>Planchuela 3"x3/16"</t>
  </si>
  <si>
    <t>Planchuela 3"x1/4"x20'</t>
  </si>
  <si>
    <t>Planchuela 3"x3/8"x20'</t>
  </si>
  <si>
    <t>Planchuela 3"x1/2"x20'</t>
  </si>
  <si>
    <t>Soldadura Tipo e</t>
  </si>
  <si>
    <t>Terminal forjado cuadr. 1/2", 215</t>
  </si>
  <si>
    <t>Terminal forjado cuadr. 1/2", 217</t>
  </si>
  <si>
    <t>Terminal forjado cuadr. 1/2", Q-96</t>
  </si>
  <si>
    <t>Terminal forjado cuadr. 5/8", 227</t>
  </si>
  <si>
    <t>Terminal forjado cuadr. 5/8", A-10</t>
  </si>
  <si>
    <t>Tubo hierro negro 1 1/2" x 1"</t>
  </si>
  <si>
    <t>Tubo redondo negro 2"x20'</t>
  </si>
  <si>
    <t>Tubo redondo negro 3"x20'</t>
  </si>
  <si>
    <t>Tubo redondo negro 4"x20'</t>
  </si>
  <si>
    <t>INHOR</t>
  </si>
  <si>
    <t>Hormigones industriales y vaciados</t>
  </si>
  <si>
    <t>Acarreo hormigón 2 m3 a 3 m3</t>
  </si>
  <si>
    <t>Acarreo hormigón 3 m3 a 4 m3</t>
  </si>
  <si>
    <t>Acarreo hormigón 4 m3 a 5 m3</t>
  </si>
  <si>
    <t>Acarreo hormigón menos de 2 m3</t>
  </si>
  <si>
    <t>Acelerante del fraguado</t>
  </si>
  <si>
    <t xml:space="preserve">Control de temperatura </t>
  </si>
  <si>
    <t xml:space="preserve">Falso flete (m3 vacío) </t>
  </si>
  <si>
    <t>Gravilla 3/8"</t>
  </si>
  <si>
    <t>Horm. 100 kg/cm2, grava 3/4" directo</t>
  </si>
  <si>
    <t xml:space="preserve">Horm. 210 kg/cm2, formaleta </t>
  </si>
  <si>
    <t xml:space="preserve">Impermeabilizante cristalino </t>
  </si>
  <si>
    <t xml:space="preserve">Macro fibras </t>
  </si>
  <si>
    <t xml:space="preserve">Mangueras (manguera/m3) </t>
  </si>
  <si>
    <t xml:space="preserve">Micro fibras </t>
  </si>
  <si>
    <t>Mortero F´C 80 kg/cm2 directo</t>
  </si>
  <si>
    <t xml:space="preserve">Mortero F´C 140 kg/cm2 directo </t>
  </si>
  <si>
    <t xml:space="preserve">Mortero F´C 180 kg/cm2 directo </t>
  </si>
  <si>
    <t xml:space="preserve">Mortero F´C 210 kg/cm2 directo </t>
  </si>
  <si>
    <t xml:space="preserve">Mortero F´C 240 kg/cm2 directo </t>
  </si>
  <si>
    <t xml:space="preserve">Mortero F´C 280 kg/cm2 directo </t>
  </si>
  <si>
    <t xml:space="preserve">Mortero F´C 300 kg/cm2 directo </t>
  </si>
  <si>
    <t xml:space="preserve">Mortero F´C 350 kg/cm2 directo </t>
  </si>
  <si>
    <t xml:space="preserve">Repelente de agua </t>
  </si>
  <si>
    <t>Retardante de fraguado</t>
  </si>
  <si>
    <t>Slump 7" - 8"</t>
  </si>
  <si>
    <t>Slump 9" - 10"</t>
  </si>
  <si>
    <t xml:space="preserve">Transporte (Incluido 10km) p/cada m3 adicional </t>
  </si>
  <si>
    <t>Vaciado con bomba, 10 m3 adicional</t>
  </si>
  <si>
    <t xml:space="preserve">Vaciado con bomba, 21 m3 mínimo </t>
  </si>
  <si>
    <t>Vaciado con bomba adicional p/planta después 6to. Nivel hasta 10 mo.</t>
  </si>
  <si>
    <t>HERALB</t>
  </si>
  <si>
    <t>Herramientas para albañilería</t>
  </si>
  <si>
    <t>Apisonador Nanjing RoadSky (Maquito o Bailarina 4T)</t>
  </si>
  <si>
    <t>Barra de fuerza 5 St. 55-150</t>
  </si>
  <si>
    <t>Bordeador Surtek 123194</t>
  </si>
  <si>
    <t>Cabo para zapapico, natural, 33", Ref. 1556/94 1565/94</t>
  </si>
  <si>
    <t xml:space="preserve">Cincel DW sds max t/pala 18" DW5833 </t>
  </si>
  <si>
    <t>Cincel St. Plano 3/4"x12 18-059/16-314</t>
  </si>
  <si>
    <t>Cincel St. Puntero 3/4"x12 18-043/16-319</t>
  </si>
  <si>
    <t>Cortadora de cerámica de 16" St. 94-809</t>
  </si>
  <si>
    <t>Cortadora de cerámica M-DBUILDING</t>
  </si>
  <si>
    <t>Cortadora de cerámica M-DBUILDINGP</t>
  </si>
  <si>
    <t>Cubo de goma #8</t>
  </si>
  <si>
    <t>Cubo de goma #10</t>
  </si>
  <si>
    <t>Escoba plástica c/mango Ames, 19260-70</t>
  </si>
  <si>
    <t>Escuadra de aluminio 24"x2" St. 0445-300</t>
  </si>
  <si>
    <t>Escuadra de metal 24"x2" St. 0445-600</t>
  </si>
  <si>
    <t>Frota de goma c/madera</t>
  </si>
  <si>
    <t>Ligadora hidráulica, 2 fundas, 13 HP "Joper"</t>
  </si>
  <si>
    <t>Llana dentada TACTIX 281211</t>
  </si>
  <si>
    <t>Llana dentada Collins 24-500D</t>
  </si>
  <si>
    <t>Llana lisa CENTURION NTR1145</t>
  </si>
  <si>
    <t>Llana plástica 77380/118</t>
  </si>
  <si>
    <t>Llana plástica c/esponja 77385/118</t>
  </si>
  <si>
    <t>Mandarria "Stanley" 2 lb., Ref. 6456-399</t>
  </si>
  <si>
    <t>Manguera reforzada p/jardín 3/4" x 75'</t>
  </si>
  <si>
    <t>Pala redonda "Tramontina", Ref. 77470/424</t>
  </si>
  <si>
    <t>Pinza para mosaico 115</t>
  </si>
  <si>
    <t>Plana p/albañil 6" 77358/065</t>
  </si>
  <si>
    <t>Plana p/albañil 8" 77358/085</t>
  </si>
  <si>
    <t>Plana p/albañil 9" 77358/095</t>
  </si>
  <si>
    <t>Rastrillo curvo largo c/mango. 14 dientes, Tramont. 77101/64, USA</t>
  </si>
  <si>
    <t>Zapapico "Tramontina", 5 lb., sin cabo, Ref. 77303/503, 5 lb.</t>
  </si>
  <si>
    <t>HERCAR</t>
  </si>
  <si>
    <t>Herramientas para carpintería</t>
  </si>
  <si>
    <t>Pata de cabra 5/8" x 18" St. 0455-118</t>
  </si>
  <si>
    <t>Pata de cabra 3/4" x 24" St. 0455-124</t>
  </si>
  <si>
    <t>Pata de cabra 3/4" x 30" St. 0455-130</t>
  </si>
  <si>
    <t>Pata de cabra 3/4" x 36" St. 0455-136</t>
  </si>
  <si>
    <t>Serrucho Luctador 22" St. 15-472</t>
  </si>
  <si>
    <t>Serrucho Luctador 24" St. 15-473</t>
  </si>
  <si>
    <t>Serrucho Profesional 22" St. 15-560</t>
  </si>
  <si>
    <t>HERMED</t>
  </si>
  <si>
    <t>Herramientas para medir</t>
  </si>
  <si>
    <t>Cinta metrica Gripper "Truper" 3m</t>
  </si>
  <si>
    <t>Cinta metrica Gripper "Truper" 5m</t>
  </si>
  <si>
    <t>Cinta metrica Gripper "Truper" 8m</t>
  </si>
  <si>
    <t>Cinta metrica Gripper "Truper" 10m</t>
  </si>
  <si>
    <t>Cinta Métrica Metálica tipo Cruceta "Truper" 30m</t>
  </si>
  <si>
    <t>Cinta Métrica Metálica tipo Cruceta "Truper" 50m</t>
  </si>
  <si>
    <t>Medidor con 1 rueda, DIGITAL, "Truper" 12'</t>
  </si>
  <si>
    <t>Medidor con 2 ruedas MW-20M 84-77175</t>
  </si>
  <si>
    <t>Pie de rey digital 6" St. 78-440</t>
  </si>
  <si>
    <t>Pie de rey manual 6" St. 78-201</t>
  </si>
  <si>
    <t>HERSEG</t>
  </si>
  <si>
    <t>Herramientas para seguridad</t>
  </si>
  <si>
    <t>Bota de goma # 9 Goliat I, baja</t>
  </si>
  <si>
    <t>Bota de goma #10 Goliat II, alta</t>
  </si>
  <si>
    <t>Bota de goma #11 Goliat I, baja</t>
  </si>
  <si>
    <t>Bota de goma #12 Goliat I, baja</t>
  </si>
  <si>
    <t>Bota de goma #41 Garbal</t>
  </si>
  <si>
    <t>Bota de goma #43 Garbal</t>
  </si>
  <si>
    <t>Capa p/agua, c/pantalón, verde GR332G</t>
  </si>
  <si>
    <t>Capa p/agua, tipo bata,  amarilla, T14412</t>
  </si>
  <si>
    <t>Capa p/agua, tipo bata,  verde, GR331G</t>
  </si>
  <si>
    <t>Careta p/esmerilar 9014-2</t>
  </si>
  <si>
    <t>Cartucho p/amoníaco 9-244</t>
  </si>
  <si>
    <t>Cartucho p/gas 9-243</t>
  </si>
  <si>
    <t>Cartucho p/humo 9-246</t>
  </si>
  <si>
    <t>Cartucho p/pintura PT292</t>
  </si>
  <si>
    <t>Cartucho p/plaguicida 9248</t>
  </si>
  <si>
    <t>Cartucho p/vapores orgánicos PT292</t>
  </si>
  <si>
    <t>Casco ind. Arseg c/rachet, blanco, 10096AR9</t>
  </si>
  <si>
    <t>Casco p/obrero, amarillo 5-RS</t>
  </si>
  <si>
    <t xml:space="preserve">Casco p/obrero, Azul 5-RS </t>
  </si>
  <si>
    <t>Casco p/obrero, rojo 5-RS</t>
  </si>
  <si>
    <t>Cinturón de seguridad 9-017-1</t>
  </si>
  <si>
    <t>Cinturón de seguridad 9-017-4</t>
  </si>
  <si>
    <t>Cinturón de seguridad 9-058</t>
  </si>
  <si>
    <t>Cinturón ergonómico p/fuerza 9-071/S, L, M, X</t>
  </si>
  <si>
    <t>Mascarilla cara completa 9-035</t>
  </si>
  <si>
    <t>Mascarilla de seguridad Arseg 18000</t>
  </si>
  <si>
    <t>Mascarilla desechable B627/B626/112</t>
  </si>
  <si>
    <t>Monogafas transparentes 9007</t>
  </si>
  <si>
    <t>Protector auditivo DPG62</t>
  </si>
  <si>
    <t>Protector auditivo Profesional #108004 Aksi (Nuevo)</t>
  </si>
  <si>
    <t>Respirador doble c/visor 9-00038-2</t>
  </si>
  <si>
    <t>Respirador p/polvo 10-012</t>
  </si>
  <si>
    <t>Respirador p/polvo D 9-018-2</t>
  </si>
  <si>
    <t>Respirador sencillo c/visor 900038</t>
  </si>
  <si>
    <t>Respirador sencillo s/cartucho 9-038</t>
  </si>
  <si>
    <t>Timeliner for eyes smoke</t>
  </si>
  <si>
    <t>HERVAR</t>
  </si>
  <si>
    <t>Herramientas para varillas</t>
  </si>
  <si>
    <t>Cizalla 18" St. 14-318/14-376</t>
  </si>
  <si>
    <t>Cizalla 24" St. 195-565LA</t>
  </si>
  <si>
    <t>Cizalla 36" St. 95-567</t>
  </si>
  <si>
    <t>Cizalla p/cortar varillas CR-22</t>
  </si>
  <si>
    <t>Cizalla p/cortar varillas CR-28</t>
  </si>
  <si>
    <t>Cizalla p/cortar varillas CR-32</t>
  </si>
  <si>
    <t>MANO DE OBRA</t>
  </si>
  <si>
    <t>D   E   S   C   R   I   P   C   I   Ó   N</t>
  </si>
  <si>
    <t>INDICE</t>
  </si>
  <si>
    <t>REND./DÍA</t>
  </si>
  <si>
    <t>MA</t>
  </si>
  <si>
    <t>OP1</t>
  </si>
  <si>
    <t>OP2</t>
  </si>
  <si>
    <t>OP3</t>
  </si>
  <si>
    <t>AY</t>
  </si>
  <si>
    <t>TC</t>
  </si>
  <si>
    <t>TNC</t>
  </si>
  <si>
    <t>MANO DE OBRA CUADRILLAS DE TRABAJO (Agregar ITBIS en Subcontratos, si no lo incluye)</t>
  </si>
  <si>
    <t>M.O. ALBAÑILERIA</t>
  </si>
  <si>
    <t>M.O. Alb., acera y contenes</t>
  </si>
  <si>
    <t>M.O. Base para contenes Telford con mezcla</t>
  </si>
  <si>
    <t>M.O. Const. acera frot., viol., .10 m. esp., coloc. horm.</t>
  </si>
  <si>
    <t>M.O. Contén con bordillo 25x15 cm</t>
  </si>
  <si>
    <t>M.O. Contén con bordillo 30x8x10 cm</t>
  </si>
  <si>
    <t>M.O. Contén con bordillo 40 cm alto x 20 cm ancho</t>
  </si>
  <si>
    <t>M.O. Contén de 55x30x15 cm</t>
  </si>
  <si>
    <t>M.O. Alb., badenes y colectores</t>
  </si>
  <si>
    <t>M.O. Badén ciclópeo hasta 40 cm ancho, 10 a 20 cm esp., frotado, pulido en centro (sin varillas)</t>
  </si>
  <si>
    <t>M.O. Badén ciclópeo hasta 40 cm ancho, &gt; 20 cm esp., frotado, pulido en centro (sin varillas)</t>
  </si>
  <si>
    <t>M.O. Conf. tapa colector o pozo séptico, encofrado, envarillado, vaciado, coloc. tapa, hasta 2.00 metros cuadrados</t>
  </si>
  <si>
    <t>M.O. Conf. tapa colector o pozo séptico, encofrado, envarillado, vaciado, coloc. tapa, &gt; 2.00 m2 (Precio proporc.)</t>
  </si>
  <si>
    <t>P. A.</t>
  </si>
  <si>
    <t/>
  </si>
  <si>
    <t>M.O. Conf. tragante de hasta 50 cm long.</t>
  </si>
  <si>
    <t>M.O. Const zapatas y piso colector horm., envarillado y frotado</t>
  </si>
  <si>
    <t>M.O. Alb., piedra</t>
  </si>
  <si>
    <t>M.O. Piedra caliza aserrada</t>
  </si>
  <si>
    <t>M.O. Piedra caliza labrada</t>
  </si>
  <si>
    <t>M.O. Piedra bca (San Cristóbal, Cambita, Azulada, La Cumbre, callao de rio, etc.)</t>
  </si>
  <si>
    <t>M.O. Roca o cantos rodados en muros mampostería</t>
  </si>
  <si>
    <t>M.O. Roca o cantos rodados, muros mampost., con fines decor.</t>
  </si>
  <si>
    <t>M.O. Roca o cantos rodados, tipo encache, 20 a 30 cm espesor, revest. terraplenes, con fines decorativos</t>
  </si>
  <si>
    <t>M.O. Alb., revestimiento paredes</t>
  </si>
  <si>
    <t>M.O. CARPINTERIA</t>
  </si>
  <si>
    <t>M.O. Carpint. Desencofrados (área contacto forro-concreto)</t>
  </si>
  <si>
    <t>M.O. Desencof. Arco</t>
  </si>
  <si>
    <t>M.O. Desencof. Columnas y Muros</t>
  </si>
  <si>
    <t>M.O. Desencof. Dintel</t>
  </si>
  <si>
    <t>M.O. Desencof. Falso Piso, &gt;2.75 m. alt., p/c m. adic.</t>
  </si>
  <si>
    <t>M.O. Desencof. Viga</t>
  </si>
  <si>
    <t>M.O. Carpint. Todo costo (ITBIS incluido por subcontrato)</t>
  </si>
  <si>
    <t>M.O. DEMOLICIONES</t>
  </si>
  <si>
    <t>M.O. Cimiento de horm. Armado</t>
  </si>
  <si>
    <t>M.O. Cimiento de piedra</t>
  </si>
  <si>
    <t>M.O. Cimiento viejo de horm. simple</t>
  </si>
  <si>
    <t>M.O. Muro de horm. armado</t>
  </si>
  <si>
    <t>M.O. Muro de piedra</t>
  </si>
  <si>
    <t>M.O. Muro de tapia</t>
  </si>
  <si>
    <t>M.O. Techo de tejas</t>
  </si>
  <si>
    <t>M.O. Techo horm. armado con mallas</t>
  </si>
  <si>
    <t>M.O. Techo horm. armado con varillas</t>
  </si>
  <si>
    <t>* Acero recuperable:  0.50 quintal / metro cúbico</t>
  </si>
  <si>
    <t>M.O. EXCAVACIONES Y CORTES CON EQUIPO</t>
  </si>
  <si>
    <t>M.O. Corte con PALA MECANICA en tierra</t>
  </si>
  <si>
    <t>M.O. Exc. Caliche a mano  3 m. prof.</t>
  </si>
  <si>
    <t>M.O. Exc. Caliche a mano  3.01-5 m. prof.</t>
  </si>
  <si>
    <t>M.O. Exc. Caliche a mano  5.01-7 m. prof.</t>
  </si>
  <si>
    <t>M.O. Exc. Horm. armado,  3 m. prof.</t>
  </si>
  <si>
    <t>M.O. Exc. Roca blanda a mano  3 m. prof.</t>
  </si>
  <si>
    <t>M.O. Exc. Roca blanda a mano  3.01-5 m. prof.</t>
  </si>
  <si>
    <t>M.O. Exc. Roca blanda a mano  5.01-7 m. prof.</t>
  </si>
  <si>
    <t>M.O. Exc. Roca compr.  3 m. prof.</t>
  </si>
  <si>
    <t>M.O. Exc. Roca compr.  3.01-5 m. prof.</t>
  </si>
  <si>
    <t>M.O. Exc. Roca compr.  5.01-7 m. prof.</t>
  </si>
  <si>
    <t>M.O. Exc. Roca dura a mano  3 m. prof.</t>
  </si>
  <si>
    <t>M.O. Exc. Roca dura a mano  3.01-5 m. prof.</t>
  </si>
  <si>
    <t>M.O. Exc. Roca dura a mano  5.01-7 m. prof.</t>
  </si>
  <si>
    <t>M.O. Exc. Roca tosca a mano  3 m. prof.</t>
  </si>
  <si>
    <t>M.O. Exc. Roca tosca a mano  3.01-5 m. prof.</t>
  </si>
  <si>
    <t>M.O. Exc. Roca tosca a mano  5.01-7 m. prof.</t>
  </si>
  <si>
    <t>M.O. Exc. Tierra a mano  3.01-5 m. prof.</t>
  </si>
  <si>
    <t>M.O. Exc. Tierra a mano  5.01-7 m. prof.</t>
  </si>
  <si>
    <t>M.O. VARILLEROS</t>
  </si>
  <si>
    <t>M.O. Coloc. acero 1/4" en piso o losa</t>
  </si>
  <si>
    <t>M.O. Coloc. acero COLUMNA Redonda 6 de 1/2" hasta 4 de 3/4"</t>
  </si>
  <si>
    <t>M.O. Coloc. acero fuera ciudad (30 km. o más) (25% adic.)</t>
  </si>
  <si>
    <t>M.O. Coloc. acero losa con Lima Hoya o Lima Tesa (50% adic.)</t>
  </si>
  <si>
    <t>M.O. Coloc. acero normal</t>
  </si>
  <si>
    <t>M.O. Coloc. acero rampa escalera corriente</t>
  </si>
  <si>
    <t>rampa</t>
  </si>
  <si>
    <t>M.O. Coloc. acero viga 6 de 1/2" ó 3/4", 2 de 1" y 2 de 3/4", 25x40</t>
  </si>
  <si>
    <t>M.O. Coloc. acero viga postens. y pórticos en COLUMNAS</t>
  </si>
  <si>
    <t>M.O. Trasladar acero distancia &gt; 10 m. (10% adicional)</t>
  </si>
  <si>
    <t>M.O. HERRERIA</t>
  </si>
  <si>
    <t>MANO DE OBRA JORNALES DIARIO (Sin ITBIS)</t>
  </si>
  <si>
    <t>MANO DE OBRA JORNALES DIARIOS</t>
  </si>
  <si>
    <t>Ayud. ALBAÑIL (AYAL)</t>
  </si>
  <si>
    <t>Ayud. CARPINTERO (AYCA)</t>
  </si>
  <si>
    <t>Ayud. DEMOLICIÓN (AYDE)</t>
  </si>
  <si>
    <t>Ayud. EBANISTA (AYEB)</t>
  </si>
  <si>
    <t>Ayud. ELECTRICISTA (AYEL)</t>
  </si>
  <si>
    <t>Ayud. EXCAVADOR (AYEX)</t>
  </si>
  <si>
    <t>Ayud. OPER. MÁQ. PESADA (AYOMP)</t>
  </si>
  <si>
    <t>Ayud. PINTOR (AYPI)</t>
  </si>
  <si>
    <t>Ayud. PLOMERO (AYPL)</t>
  </si>
  <si>
    <t>Ayud. VARILLERO (AYVA)</t>
  </si>
  <si>
    <t>Ma. de área, ALBAÑIL (MAAL)</t>
  </si>
  <si>
    <t>Ma. de Área, CARPINTERO (MACA)</t>
  </si>
  <si>
    <t>Ma. de Área, DEMOLICIÓN (MADE)</t>
  </si>
  <si>
    <t>Ma. de Área, EBANISTA INSTALADOR (MAEB)</t>
  </si>
  <si>
    <t>Ma. de Área, ELECTRICISTA (MAEL)</t>
  </si>
  <si>
    <t>Ma. de Área, EXCAVADOR (MAEX)</t>
  </si>
  <si>
    <t>Ma. de Area, OPER. MÁQ. PESADA (MAOMP)</t>
  </si>
  <si>
    <t>Ma. de Área, PINTOR (MAPI)</t>
  </si>
  <si>
    <t>Ma. de Área, PLOMERO (MAPL)</t>
  </si>
  <si>
    <t>Ma. de Área, VARILLERO (MAVA)</t>
  </si>
  <si>
    <t>Oper. 1ra., ALBAÑIL (OP1AL)</t>
  </si>
  <si>
    <t>Oper. 1ra., CARPINTERO (OP1CA)</t>
  </si>
  <si>
    <t>Oper. 1ra., DEMOLICIÓN (OP1DE)</t>
  </si>
  <si>
    <t>Oper. 1ra., EBANISTA (OP1EB)</t>
  </si>
  <si>
    <t>Oper. 1ra., ELECTRICISTA (OP1EL)</t>
  </si>
  <si>
    <t>Oper. 1ra., EXCAVADOR (OP1EX)</t>
  </si>
  <si>
    <t>Oper. 1ra., Operador MÁQ. PESADA (OP1OMP)</t>
  </si>
  <si>
    <t>Oper. 1ra., PINTOR (OP1PI)</t>
  </si>
  <si>
    <t>Oper. 1ra., PLOMERO (OP1PL)</t>
  </si>
  <si>
    <t>Oper. 1ra., VARILLERO (OP1VA)</t>
  </si>
  <si>
    <t>Oper. 2da., ALBAÑIL (OP2AL)</t>
  </si>
  <si>
    <t>Oper. 2da., CARPINTERO (OP2CA)</t>
  </si>
  <si>
    <t>Oper. 2da., DEMOLICIÓN (OP2DE)</t>
  </si>
  <si>
    <t>Oper. 2da., EBANISTA PINTOR (OP2EB)</t>
  </si>
  <si>
    <t>Oper. 2da., ELECTRICISTA (OP2EL)</t>
  </si>
  <si>
    <t>Oper. 2da., EXCAVADOR (OP2EX)</t>
  </si>
  <si>
    <t>Oper. 2da., Operador MÁQ. PESADA (OP2OMP)</t>
  </si>
  <si>
    <t>Oper. 2da., PINTOR (OP2PI)</t>
  </si>
  <si>
    <t>Oper. 2da., PLOMERO (OP2PL)</t>
  </si>
  <si>
    <t>Oper. 2da., VARILLERO (OP2VA)</t>
  </si>
  <si>
    <t>Oper. 3ra., - Terminador ALBAÑIL (OP3AL)</t>
  </si>
  <si>
    <t>Oper. 3ra., EBANISTA Pulidor (OP3EB)</t>
  </si>
  <si>
    <t>Técn. calif., ALBAÑIL (TCAL)</t>
  </si>
  <si>
    <t>Técn. calif., CARPINTERO (TCCA)</t>
  </si>
  <si>
    <t>Técn. calif., DEMOLICIÓN (TCDE)</t>
  </si>
  <si>
    <t>Técn. calif., EBANISTA (TCEB)</t>
  </si>
  <si>
    <t>Técn. calif., ELECTRICISTA (TCEL)</t>
  </si>
  <si>
    <t>Técn. calif., EXCAVADOR (TCEX)</t>
  </si>
  <si>
    <t>Técn. calif., OPER. MÁQ. PESADA (TCOMP)</t>
  </si>
  <si>
    <t>Técn. calif., PINTOR (TCPI)</t>
  </si>
  <si>
    <t>Técn. calif., PLOMERO (TCPL)</t>
  </si>
  <si>
    <t>Técn. calif., VARILLERO (TCVA)</t>
  </si>
  <si>
    <t>Técn. no calif., CARPINTERO (TNCCA)</t>
  </si>
  <si>
    <t>Técn. no calif., DEMOLICIÓN (TNCDE)</t>
  </si>
  <si>
    <t>Técn. no calif., EBANISTA (TNCEB)</t>
  </si>
  <si>
    <t>Técn. no calif., ELECTRICISTA (TNCEL)</t>
  </si>
  <si>
    <t>Técn. no calif., EXCAVADOR (TNCEX)</t>
  </si>
  <si>
    <t>Técn. no calif., OPER. MÁQ. PESADA (TNCOMP)</t>
  </si>
  <si>
    <t>Técn. no calif., PINTOR (TNCPI)</t>
  </si>
  <si>
    <t>Técn. no calif., PLOMERO (TNCPL)</t>
  </si>
  <si>
    <t>Técn. no calif., VARILLERO (TNCVA)</t>
  </si>
  <si>
    <t>CONTEN DE Hormigon</t>
  </si>
  <si>
    <t>M.O. para Conten</t>
  </si>
  <si>
    <t xml:space="preserve">Herramientas </t>
  </si>
  <si>
    <t>Herr</t>
  </si>
  <si>
    <r>
      <t>Mts</t>
    </r>
    <r>
      <rPr>
        <b/>
        <sz val="10"/>
        <rFont val="Calibri"/>
        <family val="2"/>
      </rPr>
      <t>³</t>
    </r>
  </si>
  <si>
    <t>Mts-l</t>
  </si>
  <si>
    <t>ACERA DE Hormigon</t>
  </si>
  <si>
    <r>
      <t>Mts</t>
    </r>
    <r>
      <rPr>
        <b/>
        <sz val="10"/>
        <rFont val="Calibri"/>
        <family val="2"/>
      </rPr>
      <t>²</t>
    </r>
  </si>
  <si>
    <t xml:space="preserve">M.O. para Acera </t>
  </si>
  <si>
    <t>Limpieza final y Bote</t>
  </si>
  <si>
    <t>BADEN</t>
  </si>
  <si>
    <t>M.O. Roca o cantos rodados, tipo encache, 20 a 30 cm espesor, badenes, revest. terraplenes, canales y cunetas</t>
  </si>
  <si>
    <t>M.O. Badén + ciclópeo hasta 40 cm ancho, &gt; 20 cm esp., frotado, pulido en centro (sin varillas)</t>
  </si>
  <si>
    <t>'M.O. Encof. y desenc de Baden</t>
  </si>
  <si>
    <t>Remocion/demolicion de Aceras con equipo</t>
  </si>
  <si>
    <t>Compresor 185 CFM (2 Pistoleros)</t>
  </si>
  <si>
    <t>Transporte ida y Vuelta</t>
  </si>
  <si>
    <t>Hr</t>
  </si>
  <si>
    <t>Herramientas 0.01 %</t>
  </si>
  <si>
    <r>
      <t>RENDIMIENTO (14 mts</t>
    </r>
    <r>
      <rPr>
        <b/>
        <sz val="10"/>
        <rFont val="Calibri"/>
        <family val="2"/>
      </rPr>
      <t>²</t>
    </r>
    <r>
      <rPr>
        <b/>
        <sz val="10"/>
        <rFont val="Century Gothic"/>
        <family val="2"/>
      </rPr>
      <t>/Hr)</t>
    </r>
  </si>
  <si>
    <t>Remocion/demolicion de Contenes con equipo</t>
  </si>
  <si>
    <r>
      <t>RENDIMIENTO (25 mts</t>
    </r>
    <r>
      <rPr>
        <b/>
        <sz val="10"/>
        <rFont val="Calibri"/>
        <family val="2"/>
      </rPr>
      <t>²</t>
    </r>
    <r>
      <rPr>
        <b/>
        <sz val="10"/>
        <rFont val="Century Gothic"/>
        <family val="2"/>
      </rPr>
      <t>/Hr)</t>
    </r>
  </si>
  <si>
    <t>UD</t>
  </si>
  <si>
    <r>
      <t>Camion de Bote de (3 mts</t>
    </r>
    <r>
      <rPr>
        <sz val="10"/>
        <rFont val="Calibri"/>
        <family val="2"/>
      </rPr>
      <t>³</t>
    </r>
    <r>
      <rPr>
        <sz val="10"/>
        <rFont val="Century Gothic"/>
        <family val="2"/>
      </rPr>
      <t>)</t>
    </r>
  </si>
  <si>
    <t>Equip</t>
  </si>
  <si>
    <t>Replanteo Conten</t>
  </si>
  <si>
    <t>ACERA DE Hormigon (Rendimiento 10 mts)</t>
  </si>
  <si>
    <t>CONTEN DE Hormigon  (Rendimiento 10 mts)</t>
  </si>
  <si>
    <t>Replanteo Conten  (Rendimiento 10 mts)</t>
  </si>
  <si>
    <r>
      <t xml:space="preserve">Brigada topográf. ESTACIÓN TOTAL (BT)  </t>
    </r>
    <r>
      <rPr>
        <b/>
        <sz val="10"/>
        <rFont val="Century Gothic"/>
        <family val="2"/>
      </rPr>
      <t>(Rendimiento dia = 12.50%)</t>
    </r>
  </si>
  <si>
    <t>Bote de material producto de demoliciones (en camión de 6m³)</t>
  </si>
  <si>
    <t>Letrero de identificación de la obra (Letrero de Promoción 12' x 16')</t>
  </si>
  <si>
    <t>CICLOPEO</t>
  </si>
  <si>
    <t>M.O. Colocacion de Piedra, 20 a 30 cm espesor, badenes,</t>
  </si>
  <si>
    <t>EXCAVACION</t>
  </si>
  <si>
    <t>Tierra negra (Suministro)</t>
  </si>
  <si>
    <t xml:space="preserve">Técn. no calif., </t>
  </si>
  <si>
    <t>Suministro y colocación de TIERRA NEGRA</t>
  </si>
  <si>
    <t>Suministro y colocación de GRAMA</t>
  </si>
  <si>
    <t xml:space="preserve">PISO DE HORMIGON RAYADO PROFUNDO PARA RAMPA </t>
  </si>
  <si>
    <t>MO para Hormigon Rayado ('Oper. 2da., (OP2AL))</t>
  </si>
  <si>
    <t>M.O. para vaciado Piso de Hormigon ('Oper. 2da., (OP2AL))</t>
  </si>
  <si>
    <t>INMAD</t>
  </si>
  <si>
    <t>Maderas, clavos, plywood, zinc  y otros</t>
  </si>
  <si>
    <t>Caballete de zinc 6', cal. 29</t>
  </si>
  <si>
    <t>Caballete de zinc 6', cal. 34</t>
  </si>
  <si>
    <t>Caoba Africana</t>
  </si>
  <si>
    <t>Cedro Brasil</t>
  </si>
  <si>
    <t>Clavo de acero 1 1/2"</t>
  </si>
  <si>
    <t>Clavo de acero 2 1/2"</t>
  </si>
  <si>
    <t>Clavo de zinc 2 1/2"</t>
  </si>
  <si>
    <t>Clavo galv. 3/4"x12 para cartón</t>
  </si>
  <si>
    <t>Clavo galv. 2 1/2"x9 c/cabeza, lisos</t>
  </si>
  <si>
    <t>Madera Pino americano bruto tratado</t>
  </si>
  <si>
    <t>Madera Pino americano cepillado</t>
  </si>
  <si>
    <t>Pino americano cepillado tratatado</t>
  </si>
  <si>
    <t>Plywood Brasil Virola 3'x7'x3/16", 4mm., plancha</t>
  </si>
  <si>
    <t>Plywood Brasil Virola 4'x8'x3/16", 4mm., plancha</t>
  </si>
  <si>
    <t>Plywood Brasil Virola 4'x8'x1/4", 6 mm., plancha</t>
  </si>
  <si>
    <t>Plywood Brasil Virola 4'x8'x3/8", 9mm., plancha</t>
  </si>
  <si>
    <t>Plywood Brasil Virola 4'x8'x1/2", 12 mm., plancha</t>
  </si>
  <si>
    <t>Plywood Brasil Virola 4'x8'x3/4", 18mm., plancha</t>
  </si>
  <si>
    <t>Plywood Brasil 4'x8'x1/4", 18mm., plancha</t>
  </si>
  <si>
    <t>Plywood Brasil 4'x8'x3/8", 9mm., plancha</t>
  </si>
  <si>
    <t>Plywood Brasil 4'x8'x3/4", 18mm., plancha</t>
  </si>
  <si>
    <t>Plywood Formaleta 4'x8'x3/4" USA, 1 cara, plancha</t>
  </si>
  <si>
    <t>Plywood Formaleta 4'x8'x3/4" USA, 2 cara, plancha</t>
  </si>
  <si>
    <t>Plywood "Okume" 4'x8'x5/8", 15mm., plancha</t>
  </si>
  <si>
    <t>Plywood "Okume" 4'x8'x3/4", 18mm., plancha</t>
  </si>
  <si>
    <t>Plywood USA 4'x8'x3/8", 1 cara, plancha</t>
  </si>
  <si>
    <t>Plywood USA 4'x8'x1/2", 1 cara, plancha</t>
  </si>
  <si>
    <t>Plywood USA 4'x8'x3/4", 1 cara, plancha</t>
  </si>
  <si>
    <t>Regla para empañete (Preparada)</t>
  </si>
  <si>
    <t>M.O. Encof. y desenc. Guardera en Baden hasta 20 cm</t>
  </si>
  <si>
    <t>M.O. Prep. superficie Terreno de piso</t>
  </si>
  <si>
    <t>Piedras para Ciclopeo y/o Encache (Incluye Transporte)</t>
  </si>
  <si>
    <t>'Compresor 185 CFM (2 Pistoleros)</t>
  </si>
  <si>
    <t>Equipos</t>
  </si>
  <si>
    <t>Dia</t>
  </si>
  <si>
    <t>TRANSPORTE</t>
  </si>
  <si>
    <t>Camion (Transporte Ida y Vuelta)</t>
  </si>
  <si>
    <t>dia</t>
  </si>
  <si>
    <t>'Camion de Bote de (3 mts³)</t>
  </si>
  <si>
    <r>
      <t>Mts</t>
    </r>
    <r>
      <rPr>
        <sz val="10"/>
        <color theme="1"/>
        <rFont val="Calibri"/>
        <family val="2"/>
      </rPr>
      <t>³</t>
    </r>
  </si>
  <si>
    <t>Grama  (Suministro)</t>
  </si>
  <si>
    <t>Grama Verde</t>
  </si>
  <si>
    <t>Técn. calif., (TNCAL)</t>
  </si>
  <si>
    <t>Fibras de polipropileno Precio SPC (RD$ 257 con Itbis incluido y trae 1.32 libs</t>
  </si>
  <si>
    <t>Letrero de identificación de la obra (Letrero de 4' x 8'')</t>
  </si>
  <si>
    <r>
      <t>Hormigón 180 Kgr/cms</t>
    </r>
    <r>
      <rPr>
        <sz val="10"/>
        <rFont val="Calibri"/>
        <family val="2"/>
      </rPr>
      <t>²</t>
    </r>
    <r>
      <rPr>
        <sz val="10"/>
        <rFont val="Century Gothic"/>
        <family val="2"/>
      </rPr>
      <t xml:space="preserve"> (1:3:5) ligadora </t>
    </r>
  </si>
  <si>
    <t>Letrero de  4' x 8'</t>
  </si>
  <si>
    <t>BADEN 'Horm. 2100 kg/cm²</t>
  </si>
  <si>
    <t>Telford Para Contenes</t>
  </si>
  <si>
    <t>Piedras 70%</t>
  </si>
  <si>
    <t>Jardineria</t>
  </si>
  <si>
    <t>Técn. no calif., (TNCAL) (1 obreros) *  15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</si>
</sst>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00"/>
    <numFmt numFmtId="165" formatCode="#,##0.0000"/>
    <numFmt numFmtId="166" formatCode="#,##0.000"/>
    <numFmt numFmtId="167" formatCode="0.0000"/>
    <numFmt numFmtId="168" formatCode="0.0"/>
    <numFmt numFmtId="169" formatCode="#,##0.0000_);\(#,##0.0000\)"/>
    <numFmt numFmtId="170" formatCode="0.00_ "/>
    <numFmt numFmtId="171" formatCode="0.000"/>
  </numFmts>
  <fonts count="23" x14ac:knownFonts="1">
    <font>
      <sz val="10"/>
      <color rgb="FF000000"/>
      <name val="Open Sans"/>
      <charset val="134"/>
      <scheme val="minor"/>
    </font>
    <font>
      <b/>
      <sz val="14"/>
      <color rgb="FF000000"/>
      <name val="Century Gothic"/>
      <family val="2"/>
    </font>
    <font>
      <sz val="10"/>
      <color theme="1"/>
      <name val="Century Gothic"/>
      <family val="2"/>
    </font>
    <font>
      <sz val="10"/>
      <name val="Open Sans"/>
      <family val="2"/>
      <scheme val="minor"/>
    </font>
    <font>
      <b/>
      <sz val="10"/>
      <color theme="1"/>
      <name val="Century Gothic"/>
      <family val="2"/>
    </font>
    <font>
      <b/>
      <i/>
      <sz val="10"/>
      <color theme="1"/>
      <name val="Century Gothic"/>
      <family val="2"/>
    </font>
    <font>
      <sz val="10"/>
      <name val="Century Gothic"/>
      <family val="2"/>
    </font>
    <font>
      <b/>
      <sz val="14"/>
      <color theme="1"/>
      <name val="Century Gothic"/>
      <family val="2"/>
    </font>
    <font>
      <sz val="10"/>
      <color rgb="FF000000"/>
      <name val="Century Gothic"/>
      <family val="2"/>
    </font>
    <font>
      <sz val="10"/>
      <color rgb="FF000000"/>
      <name val="Tahoma"/>
      <family val="2"/>
    </font>
    <font>
      <sz val="10"/>
      <color rgb="FF000000"/>
      <name val="Times New Roman"/>
      <family val="1"/>
    </font>
    <font>
      <sz val="12"/>
      <color theme="1"/>
      <name val="Times New Roman"/>
      <family val="1"/>
    </font>
    <font>
      <b/>
      <sz val="14"/>
      <name val="Century Gothic"/>
      <family val="2"/>
    </font>
    <font>
      <b/>
      <sz val="10"/>
      <name val="Century Gothic"/>
      <family val="2"/>
    </font>
    <font>
      <b/>
      <i/>
      <sz val="10"/>
      <name val="Century Gothic"/>
      <family val="2"/>
    </font>
    <font>
      <u/>
      <sz val="10"/>
      <name val="Century Gothic"/>
      <family val="2"/>
    </font>
    <font>
      <sz val="10"/>
      <name val="Arial"/>
      <family val="2"/>
    </font>
    <font>
      <sz val="10"/>
      <name val="SimSun"/>
    </font>
    <font>
      <b/>
      <sz val="10"/>
      <name val="Calibri"/>
      <family val="2"/>
    </font>
    <font>
      <sz val="10"/>
      <name val="Tahoma"/>
      <family val="2"/>
    </font>
    <font>
      <sz val="10"/>
      <name val="Calibri"/>
      <family val="2"/>
    </font>
    <font>
      <b/>
      <u/>
      <sz val="10"/>
      <name val="Century Gothic"/>
      <family val="2"/>
    </font>
    <font>
      <sz val="10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6" fillId="0" borderId="0"/>
  </cellStyleXfs>
  <cellXfs count="230">
    <xf numFmtId="0" fontId="0" fillId="0" borderId="0" xfId="0" applyFont="1" applyAlignment="1"/>
    <xf numFmtId="0" fontId="0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/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4" fontId="4" fillId="0" borderId="0" xfId="0" applyNumberFormat="1" applyFont="1" applyFill="1" applyAlignment="1">
      <alignment horizontal="right" vertical="center"/>
    </xf>
    <xf numFmtId="10" fontId="2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 wrapText="1"/>
    </xf>
    <xf numFmtId="0" fontId="2" fillId="0" borderId="5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8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 wrapText="1"/>
    </xf>
    <xf numFmtId="4" fontId="2" fillId="0" borderId="6" xfId="0" applyNumberFormat="1" applyFont="1" applyFill="1" applyBorder="1" applyAlignment="1">
      <alignment horizontal="right" vertical="center"/>
    </xf>
    <xf numFmtId="10" fontId="2" fillId="0" borderId="10" xfId="0" applyNumberFormat="1" applyFont="1" applyFill="1" applyBorder="1" applyAlignment="1">
      <alignment horizontal="right" vertical="center"/>
    </xf>
    <xf numFmtId="0" fontId="2" fillId="0" borderId="6" xfId="0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right" vertical="center"/>
    </xf>
    <xf numFmtId="4" fontId="2" fillId="0" borderId="0" xfId="0" applyNumberFormat="1" applyFont="1" applyFill="1" applyAlignment="1">
      <alignment vertical="center"/>
    </xf>
    <xf numFmtId="4" fontId="2" fillId="0" borderId="0" xfId="0" applyNumberFormat="1" applyFont="1" applyFill="1" applyAlignment="1">
      <alignment horizontal="left" vertical="center"/>
    </xf>
    <xf numFmtId="4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165" fontId="2" fillId="0" borderId="10" xfId="0" applyNumberFormat="1" applyFont="1" applyFill="1" applyBorder="1" applyAlignment="1">
      <alignment horizontal="right" vertical="center"/>
    </xf>
    <xf numFmtId="166" fontId="2" fillId="0" borderId="6" xfId="0" applyNumberFormat="1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vertical="center"/>
    </xf>
    <xf numFmtId="10" fontId="2" fillId="0" borderId="7" xfId="0" applyNumberFormat="1" applyFont="1" applyFill="1" applyBorder="1" applyAlignment="1">
      <alignment horizontal="right" vertical="center"/>
    </xf>
    <xf numFmtId="4" fontId="2" fillId="0" borderId="7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right" vertical="center"/>
    </xf>
    <xf numFmtId="166" fontId="2" fillId="0" borderId="10" xfId="0" applyNumberFormat="1" applyFont="1" applyFill="1" applyBorder="1" applyAlignment="1">
      <alignment horizontal="right" vertical="center"/>
    </xf>
    <xf numFmtId="164" fontId="2" fillId="0" borderId="10" xfId="0" applyNumberFormat="1" applyFont="1" applyFill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/>
    </xf>
    <xf numFmtId="4" fontId="2" fillId="0" borderId="10" xfId="0" applyNumberFormat="1" applyFont="1" applyFill="1" applyBorder="1" applyAlignment="1">
      <alignment vertical="center"/>
    </xf>
    <xf numFmtId="0" fontId="6" fillId="0" borderId="10" xfId="0" applyFont="1" applyFill="1" applyBorder="1" applyAlignment="1">
      <alignment horizontal="justify" vertical="center"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/>
    </xf>
    <xf numFmtId="10" fontId="2" fillId="0" borderId="13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vertical="center" wrapText="1"/>
    </xf>
    <xf numFmtId="4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horizontal="right" vertical="center"/>
    </xf>
    <xf numFmtId="0" fontId="2" fillId="0" borderId="0" xfId="0" applyNumberFormat="1" applyFont="1" applyFill="1" applyAlignment="1">
      <alignment horizontal="left" vertical="center" wrapText="1"/>
    </xf>
    <xf numFmtId="0" fontId="4" fillId="0" borderId="10" xfId="0" applyNumberFormat="1" applyFont="1" applyFill="1" applyBorder="1" applyAlignment="1">
      <alignment horizontal="righ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0" xfId="0" applyNumberFormat="1" applyFont="1" applyFill="1" applyBorder="1" applyAlignment="1">
      <alignment horizontal="left" vertical="center" wrapText="1"/>
    </xf>
    <xf numFmtId="4" fontId="4" fillId="0" borderId="10" xfId="0" applyNumberFormat="1" applyFont="1" applyFill="1" applyBorder="1" applyAlignment="1">
      <alignment vertical="center"/>
    </xf>
    <xf numFmtId="4" fontId="4" fillId="0" borderId="0" xfId="0" applyNumberFormat="1" applyFont="1" applyFill="1" applyAlignment="1">
      <alignment horizontal="center" vertical="center"/>
    </xf>
    <xf numFmtId="0" fontId="2" fillId="0" borderId="10" xfId="0" applyNumberFormat="1" applyFont="1" applyFill="1" applyBorder="1" applyAlignment="1">
      <alignment horizontal="right" vertical="center"/>
    </xf>
    <xf numFmtId="39" fontId="2" fillId="0" borderId="0" xfId="0" applyNumberFormat="1" applyFont="1" applyFill="1" applyAlignment="1">
      <alignment horizontal="center" vertical="center"/>
    </xf>
    <xf numFmtId="0" fontId="8" fillId="0" borderId="10" xfId="0" applyNumberFormat="1" applyFont="1" applyFill="1" applyBorder="1"/>
    <xf numFmtId="0" fontId="9" fillId="0" borderId="10" xfId="0" applyNumberFormat="1" applyFont="1" applyFill="1" applyBorder="1" applyAlignment="1">
      <alignment horizontal="center"/>
    </xf>
    <xf numFmtId="0" fontId="2" fillId="0" borderId="10" xfId="0" applyNumberFormat="1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left" vertical="center"/>
    </xf>
    <xf numFmtId="4" fontId="2" fillId="0" borderId="0" xfId="0" applyNumberFormat="1" applyFont="1" applyFill="1" applyAlignment="1">
      <alignment horizontal="left" vertical="center" wrapText="1"/>
    </xf>
    <xf numFmtId="4" fontId="4" fillId="0" borderId="10" xfId="0" applyNumberFormat="1" applyFont="1" applyFill="1" applyBorder="1" applyAlignment="1">
      <alignment horizontal="center" vertical="center"/>
    </xf>
    <xf numFmtId="4" fontId="4" fillId="0" borderId="10" xfId="0" applyNumberFormat="1" applyFont="1" applyFill="1" applyBorder="1" applyAlignment="1">
      <alignment horizontal="right" vertical="center"/>
    </xf>
    <xf numFmtId="39" fontId="4" fillId="0" borderId="10" xfId="0" applyNumberFormat="1" applyFont="1" applyFill="1" applyBorder="1" applyAlignment="1">
      <alignment horizontal="center" vertical="center"/>
    </xf>
    <xf numFmtId="39" fontId="2" fillId="0" borderId="10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/>
    </xf>
    <xf numFmtId="39" fontId="9" fillId="0" borderId="10" xfId="0" applyNumberFormat="1" applyFont="1" applyFill="1" applyBorder="1" applyAlignment="1">
      <alignment horizontal="center"/>
    </xf>
    <xf numFmtId="4" fontId="8" fillId="0" borderId="10" xfId="0" applyNumberFormat="1" applyFont="1" applyFill="1" applyBorder="1" applyAlignment="1">
      <alignment horizontal="center"/>
    </xf>
    <xf numFmtId="0" fontId="9" fillId="0" borderId="0" xfId="0" applyNumberFormat="1" applyFont="1" applyFill="1"/>
    <xf numFmtId="0" fontId="10" fillId="0" borderId="0" xfId="0" applyNumberFormat="1" applyFont="1" applyFill="1"/>
    <xf numFmtId="0" fontId="2" fillId="0" borderId="0" xfId="0" applyFont="1" applyFill="1" applyBorder="1" applyAlignment="1">
      <alignment horizontal="left" vertical="center"/>
    </xf>
    <xf numFmtId="0" fontId="6" fillId="0" borderId="10" xfId="0" applyNumberFormat="1" applyFont="1" applyFill="1" applyBorder="1" applyAlignment="1">
      <alignment horizontal="justify" vertical="center" wrapText="1"/>
    </xf>
    <xf numFmtId="49" fontId="2" fillId="0" borderId="10" xfId="0" applyNumberFormat="1" applyFont="1" applyFill="1" applyBorder="1" applyAlignment="1">
      <alignment wrapText="1"/>
    </xf>
    <xf numFmtId="4" fontId="11" fillId="0" borderId="0" xfId="0" applyNumberFormat="1" applyFont="1" applyFill="1"/>
    <xf numFmtId="4" fontId="4" fillId="0" borderId="10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>
      <alignment vertical="center"/>
    </xf>
    <xf numFmtId="4" fontId="8" fillId="0" borderId="10" xfId="0" applyNumberFormat="1" applyFont="1" applyFill="1" applyBorder="1"/>
    <xf numFmtId="4" fontId="8" fillId="0" borderId="10" xfId="0" applyNumberFormat="1" applyFont="1" applyFill="1" applyBorder="1" applyAlignment="1">
      <alignment horizontal="right"/>
    </xf>
    <xf numFmtId="0" fontId="2" fillId="0" borderId="11" xfId="0" applyNumberFormat="1" applyFont="1" applyFill="1" applyBorder="1" applyAlignment="1">
      <alignment horizontal="right" vertical="center"/>
    </xf>
    <xf numFmtId="4" fontId="2" fillId="0" borderId="0" xfId="0" applyNumberFormat="1" applyFont="1" applyFill="1"/>
    <xf numFmtId="0" fontId="6" fillId="0" borderId="0" xfId="0" applyNumberFormat="1" applyFont="1" applyFill="1" applyAlignment="1"/>
    <xf numFmtId="0" fontId="6" fillId="0" borderId="0" xfId="0" applyFont="1" applyFill="1" applyAlignment="1"/>
    <xf numFmtId="0" fontId="6" fillId="0" borderId="0" xfId="0" applyFont="1" applyFill="1" applyAlignment="1">
      <alignment horizontal="justify" wrapText="1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vertical="center"/>
    </xf>
    <xf numFmtId="4" fontId="6" fillId="0" borderId="0" xfId="0" applyNumberFormat="1" applyFont="1" applyFill="1" applyAlignment="1">
      <alignment horizontal="right" vertical="center"/>
    </xf>
    <xf numFmtId="0" fontId="6" fillId="0" borderId="0" xfId="0" applyFont="1" applyFill="1" applyAlignment="1">
      <alignment horizontal="center" vertical="center"/>
    </xf>
    <xf numFmtId="0" fontId="6" fillId="0" borderId="16" xfId="0" applyFont="1" applyFill="1" applyBorder="1" applyAlignment="1">
      <alignment horizontal="justify" vertical="center" wrapText="1"/>
    </xf>
    <xf numFmtId="0" fontId="6" fillId="0" borderId="3" xfId="0" applyFont="1" applyFill="1" applyBorder="1" applyAlignment="1">
      <alignment horizontal="center" vertical="center"/>
    </xf>
    <xf numFmtId="4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justify" vertical="center" wrapText="1"/>
    </xf>
    <xf numFmtId="0" fontId="13" fillId="0" borderId="0" xfId="0" applyFont="1" applyFill="1" applyAlignment="1">
      <alignment horizontal="center" vertical="center"/>
    </xf>
    <xf numFmtId="4" fontId="6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6" fillId="0" borderId="0" xfId="0" applyNumberFormat="1" applyFont="1" applyFill="1" applyAlignment="1">
      <alignment horizontal="right" vertical="center"/>
    </xf>
    <xf numFmtId="0" fontId="13" fillId="0" borderId="0" xfId="0" applyFont="1" applyFill="1" applyAlignment="1">
      <alignment horizontal="left" vertical="center"/>
    </xf>
    <xf numFmtId="4" fontId="14" fillId="0" borderId="0" xfId="0" applyNumberFormat="1" applyFont="1" applyFill="1" applyAlignment="1">
      <alignment vertical="center"/>
    </xf>
    <xf numFmtId="0" fontId="13" fillId="0" borderId="10" xfId="0" applyFont="1" applyFill="1" applyBorder="1" applyAlignment="1">
      <alignment horizontal="justify" vertical="center" wrapText="1"/>
    </xf>
    <xf numFmtId="0" fontId="14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3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vertical="center"/>
    </xf>
    <xf numFmtId="0" fontId="13" fillId="0" borderId="10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0" fontId="13" fillId="0" borderId="10" xfId="0" applyNumberFormat="1" applyFont="1" applyFill="1" applyBorder="1" applyAlignment="1">
      <alignment horizontal="center" vertical="center"/>
    </xf>
    <xf numFmtId="0" fontId="6" fillId="0" borderId="10" xfId="0" applyFont="1" applyFill="1" applyBorder="1"/>
    <xf numFmtId="0" fontId="6" fillId="0" borderId="10" xfId="0" applyFont="1" applyFill="1" applyBorder="1" applyAlignment="1">
      <alignment horizontal="left" vertical="center"/>
    </xf>
    <xf numFmtId="2" fontId="6" fillId="0" borderId="10" xfId="0" applyNumberFormat="1" applyFont="1" applyFill="1" applyBorder="1" applyAlignment="1">
      <alignment horizontal="right" vertical="center"/>
    </xf>
    <xf numFmtId="0" fontId="6" fillId="0" borderId="10" xfId="0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right" vertical="center"/>
    </xf>
    <xf numFmtId="0" fontId="6" fillId="0" borderId="10" xfId="0" applyFont="1" applyFill="1" applyBorder="1" applyAlignment="1">
      <alignment vertical="center"/>
    </xf>
    <xf numFmtId="0" fontId="6" fillId="0" borderId="10" xfId="0" applyNumberFormat="1" applyFont="1" applyFill="1" applyBorder="1" applyAlignment="1">
      <alignment vertical="center"/>
    </xf>
    <xf numFmtId="0" fontId="6" fillId="0" borderId="10" xfId="0" applyFont="1" applyFill="1" applyBorder="1" applyAlignment="1">
      <alignment horizontal="right" vertical="center"/>
    </xf>
    <xf numFmtId="0" fontId="6" fillId="0" borderId="10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center" vertical="center"/>
    </xf>
    <xf numFmtId="4" fontId="6" fillId="0" borderId="0" xfId="0" applyNumberFormat="1" applyFont="1" applyFill="1" applyAlignment="1">
      <alignment horizontal="left" vertical="center"/>
    </xf>
    <xf numFmtId="4" fontId="13" fillId="0" borderId="0" xfId="0" applyNumberFormat="1" applyFont="1" applyFill="1" applyAlignment="1">
      <alignment vertical="center"/>
    </xf>
    <xf numFmtId="4" fontId="13" fillId="0" borderId="0" xfId="0" applyNumberFormat="1" applyFont="1" applyFill="1" applyAlignment="1">
      <alignment horizontal="left" vertical="center"/>
    </xf>
    <xf numFmtId="39" fontId="13" fillId="0" borderId="10" xfId="0" applyNumberFormat="1" applyFont="1" applyFill="1" applyBorder="1" applyAlignment="1">
      <alignment horizontal="center"/>
    </xf>
    <xf numFmtId="4" fontId="13" fillId="0" borderId="10" xfId="0" applyNumberFormat="1" applyFont="1" applyFill="1" applyBorder="1" applyAlignment="1">
      <alignment horizontal="right" vertical="center"/>
    </xf>
    <xf numFmtId="4" fontId="6" fillId="0" borderId="10" xfId="0" applyNumberFormat="1" applyFont="1" applyFill="1" applyBorder="1" applyAlignment="1">
      <alignment horizontal="left" vertical="center"/>
    </xf>
    <xf numFmtId="4" fontId="6" fillId="0" borderId="10" xfId="0" applyNumberFormat="1" applyFont="1" applyFill="1" applyBorder="1" applyAlignment="1">
      <alignment vertical="center"/>
    </xf>
    <xf numFmtId="39" fontId="13" fillId="0" borderId="10" xfId="0" applyNumberFormat="1" applyFont="1" applyFill="1" applyBorder="1" applyAlignment="1">
      <alignment horizontal="right" vertical="center"/>
    </xf>
    <xf numFmtId="0" fontId="13" fillId="0" borderId="10" xfId="0" applyFont="1" applyFill="1" applyBorder="1" applyAlignment="1">
      <alignment horizontal="right" vertical="center"/>
    </xf>
    <xf numFmtId="0" fontId="13" fillId="0" borderId="10" xfId="0" applyNumberFormat="1" applyFont="1" applyFill="1" applyBorder="1" applyAlignment="1">
      <alignment horizontal="right" vertical="center"/>
    </xf>
    <xf numFmtId="0" fontId="15" fillId="0" borderId="10" xfId="0" applyFont="1" applyFill="1" applyBorder="1" applyAlignment="1">
      <alignment horizontal="center" vertical="center"/>
    </xf>
    <xf numFmtId="167" fontId="6" fillId="0" borderId="10" xfId="0" applyNumberFormat="1" applyFont="1" applyFill="1" applyBorder="1" applyAlignment="1">
      <alignment horizontal="center" vertical="center"/>
    </xf>
    <xf numFmtId="39" fontId="6" fillId="0" borderId="10" xfId="0" applyNumberFormat="1" applyFont="1" applyFill="1" applyBorder="1" applyAlignment="1">
      <alignment horizontal="right" vertical="center"/>
    </xf>
    <xf numFmtId="10" fontId="6" fillId="0" borderId="10" xfId="0" applyNumberFormat="1" applyFont="1" applyFill="1" applyBorder="1" applyAlignment="1">
      <alignment horizontal="right" vertical="center"/>
    </xf>
    <xf numFmtId="3" fontId="6" fillId="0" borderId="10" xfId="0" applyNumberFormat="1" applyFont="1" applyFill="1" applyBorder="1" applyAlignment="1">
      <alignment horizontal="right" vertical="center"/>
    </xf>
    <xf numFmtId="10" fontId="6" fillId="0" borderId="10" xfId="0" applyNumberFormat="1" applyFont="1" applyFill="1" applyBorder="1" applyAlignment="1">
      <alignment horizontal="center" vertical="center"/>
    </xf>
    <xf numFmtId="169" fontId="6" fillId="0" borderId="10" xfId="0" applyNumberFormat="1" applyFont="1" applyFill="1" applyBorder="1" applyAlignment="1">
      <alignment horizontal="right" vertical="center"/>
    </xf>
    <xf numFmtId="170" fontId="6" fillId="0" borderId="10" xfId="0" applyNumberFormat="1" applyFont="1" applyFill="1" applyBorder="1" applyAlignment="1">
      <alignment horizontal="center" vertical="center"/>
    </xf>
    <xf numFmtId="4" fontId="13" fillId="0" borderId="10" xfId="0" applyNumberFormat="1" applyFont="1" applyFill="1" applyBorder="1" applyAlignment="1">
      <alignment horizontal="left" vertical="center"/>
    </xf>
    <xf numFmtId="4" fontId="6" fillId="0" borderId="10" xfId="0" applyNumberFormat="1" applyFont="1" applyFill="1" applyBorder="1" applyAlignment="1">
      <alignment horizontal="center" vertical="center"/>
    </xf>
    <xf numFmtId="167" fontId="6" fillId="0" borderId="10" xfId="0" applyNumberFormat="1" applyFont="1" applyFill="1" applyBorder="1" applyAlignment="1">
      <alignment horizontal="right" vertical="center"/>
    </xf>
    <xf numFmtId="171" fontId="6" fillId="0" borderId="10" xfId="0" applyNumberFormat="1" applyFont="1" applyFill="1" applyBorder="1" applyAlignment="1">
      <alignment horizontal="right" vertical="center"/>
    </xf>
    <xf numFmtId="166" fontId="6" fillId="0" borderId="10" xfId="0" applyNumberFormat="1" applyFont="1" applyFill="1" applyBorder="1" applyAlignment="1">
      <alignment horizontal="right" vertical="center"/>
    </xf>
    <xf numFmtId="0" fontId="13" fillId="0" borderId="10" xfId="0" applyNumberFormat="1" applyFont="1" applyFill="1" applyBorder="1" applyAlignment="1">
      <alignment horizontal="left" vertical="center" wrapText="1"/>
    </xf>
    <xf numFmtId="0" fontId="15" fillId="0" borderId="10" xfId="0" applyNumberFormat="1" applyFont="1" applyFill="1" applyBorder="1" applyAlignment="1">
      <alignment horizontal="center" vertical="center"/>
    </xf>
    <xf numFmtId="0" fontId="6" fillId="0" borderId="10" xfId="0" applyNumberFormat="1" applyFont="1" applyFill="1" applyBorder="1" applyAlignment="1">
      <alignment horizontal="right" vertical="center"/>
    </xf>
    <xf numFmtId="0" fontId="13" fillId="0" borderId="10" xfId="0" applyNumberFormat="1" applyFont="1" applyFill="1" applyBorder="1" applyAlignment="1">
      <alignment horizontal="justify" vertical="center" wrapText="1"/>
    </xf>
    <xf numFmtId="0" fontId="6" fillId="0" borderId="10" xfId="0" applyNumberFormat="1" applyFont="1" applyFill="1" applyBorder="1"/>
    <xf numFmtId="0" fontId="6" fillId="0" borderId="10" xfId="0" applyNumberFormat="1" applyFont="1" applyFill="1" applyBorder="1" applyAlignment="1">
      <alignment vertical="center" wrapText="1"/>
    </xf>
    <xf numFmtId="0" fontId="6" fillId="0" borderId="10" xfId="0" quotePrefix="1" applyFont="1" applyFill="1" applyBorder="1" applyAlignment="1">
      <alignment horizontal="justify" vertical="center" wrapText="1"/>
    </xf>
    <xf numFmtId="0" fontId="13" fillId="0" borderId="10" xfId="0" quotePrefix="1" applyFont="1" applyFill="1" applyBorder="1" applyAlignment="1">
      <alignment horizontal="justify" vertical="center" wrapText="1"/>
    </xf>
    <xf numFmtId="39" fontId="6" fillId="0" borderId="10" xfId="0" quotePrefix="1" applyNumberFormat="1" applyFont="1" applyFill="1" applyBorder="1" applyAlignment="1">
      <alignment horizontal="right" vertical="center"/>
    </xf>
    <xf numFmtId="0" fontId="13" fillId="0" borderId="10" xfId="0" quotePrefix="1" applyFont="1" applyFill="1" applyBorder="1" applyAlignment="1">
      <alignment horizontal="left" vertical="center" wrapText="1"/>
    </xf>
    <xf numFmtId="0" fontId="6" fillId="0" borderId="10" xfId="0" quotePrefix="1" applyFont="1" applyFill="1" applyBorder="1" applyAlignment="1">
      <alignment horizontal="left" vertical="center" wrapText="1"/>
    </xf>
    <xf numFmtId="0" fontId="13" fillId="0" borderId="10" xfId="0" quotePrefix="1" applyNumberFormat="1" applyFont="1" applyFill="1" applyBorder="1" applyAlignment="1">
      <alignment horizontal="left" vertical="center" wrapText="1"/>
    </xf>
    <xf numFmtId="0" fontId="6" fillId="0" borderId="10" xfId="0" quotePrefix="1" applyNumberFormat="1" applyFont="1" applyFill="1" applyBorder="1" applyAlignment="1">
      <alignment horizontal="justify" vertical="center" wrapText="1"/>
    </xf>
    <xf numFmtId="0" fontId="6" fillId="0" borderId="10" xfId="0" quotePrefix="1" applyNumberFormat="1" applyFont="1" applyFill="1" applyBorder="1" applyAlignment="1">
      <alignment horizontal="center" vertical="center"/>
    </xf>
    <xf numFmtId="0" fontId="13" fillId="0" borderId="10" xfId="0" quotePrefix="1" applyNumberFormat="1" applyFont="1" applyFill="1" applyBorder="1" applyAlignment="1">
      <alignment horizontal="justify" vertical="center" wrapText="1"/>
    </xf>
    <xf numFmtId="0" fontId="2" fillId="0" borderId="6" xfId="0" quotePrefix="1" applyFont="1" applyFill="1" applyBorder="1" applyAlignment="1">
      <alignment horizontal="left" vertical="center" wrapText="1"/>
    </xf>
    <xf numFmtId="0" fontId="6" fillId="0" borderId="10" xfId="0" quotePrefix="1" applyNumberFormat="1" applyFont="1" applyFill="1" applyBorder="1" applyAlignment="1">
      <alignment horizontal="left" vertical="center" wrapText="1"/>
    </xf>
    <xf numFmtId="0" fontId="2" fillId="0" borderId="2" xfId="0" quotePrefix="1" applyNumberFormat="1" applyFont="1" applyFill="1" applyBorder="1" applyAlignment="1">
      <alignment horizontal="center" vertical="center" wrapText="1"/>
    </xf>
    <xf numFmtId="0" fontId="4" fillId="0" borderId="0" xfId="0" quotePrefix="1" applyFont="1" applyFill="1" applyBorder="1" applyAlignment="1">
      <alignment horizontal="left" vertical="center"/>
    </xf>
    <xf numFmtId="0" fontId="2" fillId="0" borderId="10" xfId="0" quotePrefix="1" applyNumberFormat="1" applyFont="1" applyFill="1" applyBorder="1" applyAlignment="1">
      <alignment horizontal="left" vertical="center" wrapText="1"/>
    </xf>
    <xf numFmtId="0" fontId="4" fillId="0" borderId="10" xfId="0" quotePrefix="1" applyNumberFormat="1" applyFont="1" applyFill="1" applyBorder="1" applyAlignment="1">
      <alignment horizontal="left" vertical="center" wrapText="1"/>
    </xf>
    <xf numFmtId="0" fontId="2" fillId="0" borderId="10" xfId="0" quotePrefix="1" applyNumberFormat="1" applyFont="1" applyFill="1" applyBorder="1" applyAlignment="1">
      <alignment horizontal="center" vertical="center"/>
    </xf>
    <xf numFmtId="0" fontId="2" fillId="0" borderId="10" xfId="0" quotePrefix="1" applyFont="1" applyFill="1" applyBorder="1" applyAlignment="1">
      <alignment horizontal="left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/>
    </xf>
    <xf numFmtId="0" fontId="4" fillId="0" borderId="7" xfId="0" quotePrefix="1" applyFont="1" applyFill="1" applyBorder="1" applyAlignment="1">
      <alignment horizontal="left" vertical="center" wrapText="1"/>
    </xf>
    <xf numFmtId="0" fontId="4" fillId="0" borderId="9" xfId="0" quotePrefix="1" applyFont="1" applyFill="1" applyBorder="1" applyAlignment="1">
      <alignment horizontal="left" vertical="center" wrapText="1"/>
    </xf>
    <xf numFmtId="0" fontId="2" fillId="0" borderId="6" xfId="0" quotePrefix="1" applyFont="1" applyFill="1" applyBorder="1" applyAlignment="1">
      <alignment horizontal="center" vertical="center"/>
    </xf>
    <xf numFmtId="0" fontId="2" fillId="0" borderId="12" xfId="0" quotePrefix="1" applyFont="1" applyFill="1" applyBorder="1" applyAlignment="1">
      <alignment horizontal="left" vertical="center" wrapText="1"/>
    </xf>
    <xf numFmtId="0" fontId="2" fillId="0" borderId="10" xfId="0" quotePrefix="1" applyFont="1" applyFill="1" applyBorder="1" applyAlignment="1">
      <alignment horizontal="left" vertical="center"/>
    </xf>
    <xf numFmtId="0" fontId="2" fillId="0" borderId="6" xfId="0" quotePrefix="1" applyFont="1" applyFill="1" applyBorder="1" applyAlignment="1">
      <alignment horizontal="left" vertical="center"/>
    </xf>
    <xf numFmtId="4" fontId="2" fillId="0" borderId="10" xfId="0" applyNumberFormat="1" applyFont="1" applyFill="1" applyBorder="1" applyAlignment="1">
      <alignment horizontal="center" vertical="center"/>
    </xf>
    <xf numFmtId="4" fontId="6" fillId="0" borderId="10" xfId="0" applyNumberFormat="1" applyFont="1" applyFill="1" applyBorder="1" applyAlignment="1">
      <alignment horizontal="left" vertical="center" indent="2"/>
    </xf>
    <xf numFmtId="4" fontId="13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horizontal="right" vertical="center"/>
    </xf>
    <xf numFmtId="0" fontId="2" fillId="0" borderId="0" xfId="0" quotePrefix="1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/>
    </xf>
    <xf numFmtId="4" fontId="13" fillId="0" borderId="0" xfId="0" applyNumberFormat="1" applyFont="1" applyFill="1" applyAlignment="1"/>
    <xf numFmtId="0" fontId="21" fillId="0" borderId="10" xfId="0" quotePrefix="1" applyFont="1" applyFill="1" applyBorder="1" applyAlignment="1">
      <alignment horizontal="justify" vertical="center" wrapText="1"/>
    </xf>
    <xf numFmtId="4" fontId="6" fillId="0" borderId="0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171" fontId="13" fillId="0" borderId="10" xfId="0" applyNumberFormat="1" applyFont="1" applyFill="1" applyBorder="1" applyAlignment="1">
      <alignment horizontal="center" vertical="center"/>
    </xf>
    <xf numFmtId="171" fontId="13" fillId="0" borderId="0" xfId="0" applyNumberFormat="1" applyFont="1" applyFill="1" applyBorder="1" applyAlignment="1">
      <alignment horizontal="center" vertical="center"/>
    </xf>
    <xf numFmtId="171" fontId="6" fillId="0" borderId="1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right" vertical="center"/>
    </xf>
    <xf numFmtId="10" fontId="4" fillId="0" borderId="0" xfId="0" applyNumberFormat="1" applyFont="1" applyFill="1" applyAlignment="1">
      <alignment horizontal="left" vertical="center"/>
    </xf>
    <xf numFmtId="0" fontId="4" fillId="0" borderId="10" xfId="0" quotePrefix="1" applyFont="1" applyFill="1" applyBorder="1" applyAlignment="1">
      <alignment horizontal="left" vertical="center" wrapText="1"/>
    </xf>
    <xf numFmtId="39" fontId="2" fillId="0" borderId="10" xfId="0" quotePrefix="1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justify" vertical="center" wrapText="1"/>
    </xf>
    <xf numFmtId="0" fontId="0" fillId="0" borderId="0" xfId="0" applyNumberFormat="1" applyFont="1" applyFill="1" applyAlignment="1"/>
    <xf numFmtId="0" fontId="4" fillId="0" borderId="10" xfId="0" applyFont="1" applyFill="1" applyBorder="1" applyAlignment="1">
      <alignment horizontal="right" vertical="center"/>
    </xf>
    <xf numFmtId="0" fontId="0" fillId="0" borderId="0" xfId="0" applyFill="1"/>
    <xf numFmtId="168" fontId="19" fillId="0" borderId="17" xfId="0" applyNumberFormat="1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center"/>
    </xf>
    <xf numFmtId="0" fontId="13" fillId="0" borderId="10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center" vertical="center"/>
    </xf>
    <xf numFmtId="4" fontId="13" fillId="0" borderId="10" xfId="0" applyNumberFormat="1" applyFont="1" applyBorder="1" applyAlignment="1">
      <alignment horizontal="right" vertical="center"/>
    </xf>
    <xf numFmtId="0" fontId="13" fillId="0" borderId="10" xfId="0" applyFont="1" applyBorder="1" applyAlignment="1">
      <alignment horizontal="center" vertical="center"/>
    </xf>
    <xf numFmtId="0" fontId="13" fillId="0" borderId="10" xfId="0" applyFont="1" applyBorder="1" applyAlignment="1">
      <alignment horizontal="right" vertical="center"/>
    </xf>
    <xf numFmtId="0" fontId="6" fillId="0" borderId="10" xfId="0" applyFont="1" applyBorder="1"/>
    <xf numFmtId="39" fontId="13" fillId="0" borderId="10" xfId="0" applyNumberFormat="1" applyFont="1" applyBorder="1" applyAlignment="1">
      <alignment horizontal="right" vertical="center"/>
    </xf>
    <xf numFmtId="0" fontId="12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7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0" xfId="0" applyNumberFormat="1" applyFont="1" applyFill="1" applyAlignment="1"/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/>
    <xf numFmtId="0" fontId="1" fillId="0" borderId="0" xfId="0" applyFont="1" applyFill="1" applyAlignment="1">
      <alignment horizontal="center"/>
    </xf>
  </cellXfs>
  <cellStyles count="2">
    <cellStyle name="Normal" xfId="0" builtinId="0"/>
    <cellStyle name="Normal 3" xfId="1" xr:uid="{00000000-0005-0000-0000-000024000000}"/>
  </cellStyles>
  <dxfs count="208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ill>
        <patternFill patternType="solid">
          <fgColor rgb="FFFDE9D9"/>
          <bgColor rgb="FFFDE9D9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Open Sans"/>
        <a:ea typeface="Open Sans"/>
        <a:cs typeface="Open Sans"/>
      </a:majorFont>
      <a:minorFont>
        <a:latin typeface="Open Sans"/>
        <a:ea typeface="Open Sans"/>
        <a:cs typeface="Open San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73"/>
  <sheetViews>
    <sheetView tabSelected="1" view="pageBreakPreview" zoomScaleNormal="85" workbookViewId="0">
      <pane ySplit="4" topLeftCell="A267" activePane="bottomLeft" state="frozen"/>
      <selection pane="bottomLeft" activeCell="D282" sqref="D282"/>
    </sheetView>
  </sheetViews>
  <sheetFormatPr baseColWidth="10" defaultColWidth="14.44140625" defaultRowHeight="13.2" x14ac:dyDescent="0.25"/>
  <cols>
    <col min="1" max="1" width="10.33203125" style="98" customWidth="1"/>
    <col min="2" max="2" width="65.33203125" style="97" customWidth="1"/>
    <col min="3" max="3" width="8.6640625" style="98" customWidth="1"/>
    <col min="4" max="4" width="12.5546875" style="96" customWidth="1"/>
    <col min="5" max="5" width="10.44140625" style="96" customWidth="1"/>
    <col min="6" max="6" width="10.88671875" style="96" customWidth="1"/>
    <col min="7" max="7" width="12.109375" style="95" customWidth="1"/>
    <col min="8" max="8" width="12.33203125" style="96" customWidth="1"/>
    <col min="9" max="9" width="11.6640625" style="96" customWidth="1"/>
    <col min="10" max="10" width="12.6640625" style="96" customWidth="1"/>
    <col min="11" max="26" width="8.88671875" style="96" customWidth="1"/>
    <col min="27" max="16380" width="14.44140625" style="96" customWidth="1"/>
    <col min="16381" max="16384" width="14.44140625" style="96"/>
  </cols>
  <sheetData>
    <row r="1" spans="1:26" ht="17.399999999999999" x14ac:dyDescent="0.3">
      <c r="A1" s="220" t="s">
        <v>5</v>
      </c>
      <c r="B1" s="220"/>
      <c r="C1" s="220"/>
      <c r="D1" s="220"/>
      <c r="E1" s="220"/>
      <c r="F1" s="220"/>
      <c r="G1" s="220"/>
      <c r="H1" s="220"/>
      <c r="I1" s="220"/>
      <c r="J1" s="220"/>
    </row>
    <row r="2" spans="1:26" x14ac:dyDescent="0.25">
      <c r="A2" s="101"/>
      <c r="B2" s="221"/>
      <c r="C2" s="222"/>
      <c r="D2" s="223"/>
      <c r="E2" s="223"/>
      <c r="F2" s="100"/>
      <c r="G2" s="100"/>
      <c r="H2" s="101"/>
      <c r="I2" s="131"/>
      <c r="J2" s="108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</row>
    <row r="3" spans="1:26" x14ac:dyDescent="0.25">
      <c r="A3" s="196" t="s">
        <v>0</v>
      </c>
      <c r="B3" s="102" t="s">
        <v>1</v>
      </c>
      <c r="C3" s="103" t="s">
        <v>6</v>
      </c>
      <c r="D3" s="104" t="s">
        <v>7</v>
      </c>
      <c r="E3" s="103" t="s">
        <v>2</v>
      </c>
      <c r="F3" s="103" t="s">
        <v>8</v>
      </c>
      <c r="G3" s="105" t="s">
        <v>9</v>
      </c>
      <c r="H3" s="103" t="s">
        <v>10</v>
      </c>
      <c r="I3" s="104" t="s">
        <v>3</v>
      </c>
      <c r="J3" s="104" t="s">
        <v>11</v>
      </c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</row>
    <row r="4" spans="1:26" x14ac:dyDescent="0.25">
      <c r="A4" s="189"/>
      <c r="B4" s="106"/>
      <c r="C4" s="107"/>
      <c r="D4" s="108"/>
      <c r="E4" s="101"/>
      <c r="F4" s="109"/>
      <c r="G4" s="110"/>
      <c r="H4" s="108"/>
      <c r="I4" s="108"/>
      <c r="J4" s="132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</row>
    <row r="5" spans="1:26" x14ac:dyDescent="0.25">
      <c r="A5" s="107"/>
      <c r="B5" s="111" t="s">
        <v>12</v>
      </c>
      <c r="C5" s="107"/>
      <c r="D5" s="112"/>
      <c r="E5" s="101"/>
      <c r="F5" s="109"/>
      <c r="G5" s="110"/>
      <c r="H5" s="99"/>
      <c r="I5" s="108"/>
      <c r="J5" s="132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</row>
    <row r="6" spans="1:26" x14ac:dyDescent="0.25">
      <c r="A6" s="197"/>
      <c r="B6" s="113" t="s">
        <v>13</v>
      </c>
      <c r="C6" s="107"/>
      <c r="D6" s="114"/>
      <c r="E6" s="115"/>
      <c r="F6" s="115"/>
      <c r="G6" s="116"/>
      <c r="H6" s="115"/>
      <c r="I6" s="133"/>
      <c r="J6" s="134"/>
      <c r="K6" s="115"/>
      <c r="L6" s="115"/>
      <c r="M6" s="115"/>
      <c r="N6" s="115"/>
      <c r="O6" s="115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</row>
    <row r="7" spans="1:26" x14ac:dyDescent="0.25">
      <c r="A7" s="198"/>
      <c r="B7" s="207"/>
      <c r="C7" s="101"/>
      <c r="D7" s="99"/>
      <c r="E7" s="99"/>
      <c r="F7" s="99"/>
      <c r="G7" s="117"/>
      <c r="H7" s="99"/>
      <c r="I7" s="108"/>
      <c r="J7" s="132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</row>
    <row r="8" spans="1:26" x14ac:dyDescent="0.25">
      <c r="A8" s="119"/>
      <c r="B8" s="113" t="s">
        <v>14</v>
      </c>
      <c r="C8" s="119"/>
      <c r="D8" s="120"/>
      <c r="E8" s="119"/>
      <c r="F8" s="119"/>
      <c r="G8" s="121"/>
      <c r="H8" s="122"/>
      <c r="I8" s="135" t="s">
        <v>15</v>
      </c>
      <c r="J8" s="136">
        <f>SUM(I9:I10)</f>
        <v>3443.58</v>
      </c>
      <c r="K8" s="115"/>
      <c r="L8" s="115"/>
      <c r="M8" s="115"/>
      <c r="N8" s="115"/>
      <c r="O8" s="115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</row>
    <row r="9" spans="1:26" x14ac:dyDescent="0.25">
      <c r="A9" s="125"/>
      <c r="B9" s="161" t="s">
        <v>16</v>
      </c>
      <c r="C9" s="192" t="s">
        <v>17</v>
      </c>
      <c r="D9" s="124">
        <v>1</v>
      </c>
      <c r="E9" s="125" t="s">
        <v>15</v>
      </c>
      <c r="F9" s="126">
        <f>IF(C9="Insumo",VLOOKUP(B9,INSUMOS!$C:$E,3,FALSE),"")</f>
        <v>2796.61</v>
      </c>
      <c r="G9" s="126">
        <v>503.39</v>
      </c>
      <c r="H9" s="126">
        <f>IF(C9="Insumo",VLOOKUP(B9,INSUMOS!$C:$G,5,FALSE),IF(C9="Ana",VLOOKUP(B9,'ANALISIS UNITARIOS'!$B:$J,9,FALSE),IF(C9="MO",VLOOKUP(B9,'MANO DE  OBRA '!$B:$C,2,FALSE),)))</f>
        <v>3300</v>
      </c>
      <c r="I9" s="126">
        <f t="shared" ref="I9:I10" si="0">ROUND(D9*H9,2)</f>
        <v>3300</v>
      </c>
      <c r="J9" s="137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</row>
    <row r="10" spans="1:26" x14ac:dyDescent="0.25">
      <c r="A10" s="125"/>
      <c r="B10" s="161" t="s">
        <v>18</v>
      </c>
      <c r="C10" s="192" t="s">
        <v>17</v>
      </c>
      <c r="D10" s="124">
        <v>2</v>
      </c>
      <c r="E10" s="125" t="s">
        <v>19</v>
      </c>
      <c r="F10" s="126">
        <f>IF(C10="Insumo",VLOOKUP(B10,INSUMOS!$C:$E,3,FALSE),"")</f>
        <v>60.84</v>
      </c>
      <c r="G10" s="126">
        <v>10.95</v>
      </c>
      <c r="H10" s="126">
        <f>IF(C10="Insumo",VLOOKUP(B10,INSUMOS!$C:$G,5,FALSE),IF(C10="Ana",VLOOKUP(B10,'ANALISIS UNITARIOS'!$B:$J,9,FALSE),IF(C10="MO",VLOOKUP(B10,'MANO DE  OBRA '!$B:$C,2,FALSE),)))</f>
        <v>71.790000000000006</v>
      </c>
      <c r="I10" s="126">
        <f t="shared" si="0"/>
        <v>143.58000000000001</v>
      </c>
      <c r="J10" s="137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</row>
    <row r="11" spans="1:26" x14ac:dyDescent="0.25">
      <c r="A11" s="125"/>
      <c r="B11" s="49"/>
      <c r="C11" s="125"/>
      <c r="D11" s="127"/>
      <c r="E11" s="127"/>
      <c r="F11" s="127"/>
      <c r="G11" s="128"/>
      <c r="H11" s="127"/>
      <c r="I11" s="138"/>
      <c r="J11" s="127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</row>
    <row r="12" spans="1:26" x14ac:dyDescent="0.25">
      <c r="A12" s="119"/>
      <c r="B12" s="113" t="s">
        <v>20</v>
      </c>
      <c r="C12" s="119"/>
      <c r="D12" s="129"/>
      <c r="E12" s="125"/>
      <c r="F12" s="125"/>
      <c r="G12" s="130"/>
      <c r="H12" s="129"/>
      <c r="I12" s="126"/>
      <c r="J12" s="137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</row>
    <row r="13" spans="1:26" x14ac:dyDescent="0.25">
      <c r="A13" s="125"/>
      <c r="B13" s="49"/>
      <c r="C13" s="125"/>
      <c r="D13" s="129"/>
      <c r="E13" s="125"/>
      <c r="F13" s="125"/>
      <c r="G13" s="130"/>
      <c r="H13" s="129"/>
      <c r="I13" s="126"/>
      <c r="J13" s="137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</row>
    <row r="14" spans="1:26" x14ac:dyDescent="0.25">
      <c r="A14" s="119"/>
      <c r="B14" s="162" t="s">
        <v>21</v>
      </c>
      <c r="C14" s="119"/>
      <c r="D14" s="120"/>
      <c r="E14" s="119"/>
      <c r="F14" s="119"/>
      <c r="G14" s="121"/>
      <c r="H14" s="122"/>
      <c r="I14" s="139" t="s">
        <v>22</v>
      </c>
      <c r="J14" s="136">
        <f>SUM(I15:I16)</f>
        <v>6465.92</v>
      </c>
      <c r="K14" s="115"/>
      <c r="L14" s="115"/>
      <c r="M14" s="115"/>
      <c r="N14" s="115"/>
      <c r="O14" s="115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</row>
    <row r="15" spans="1:26" x14ac:dyDescent="0.25">
      <c r="A15" s="125"/>
      <c r="B15" s="161" t="s">
        <v>23</v>
      </c>
      <c r="C15" s="192" t="s">
        <v>17</v>
      </c>
      <c r="D15" s="124">
        <v>1.1000000000000001</v>
      </c>
      <c r="E15" s="125" t="s">
        <v>22</v>
      </c>
      <c r="F15" s="126">
        <f>IF(C15="Insumo",VLOOKUP(B15,INSUMOS!$C:$E,3,FALSE),"")</f>
        <v>4811.96</v>
      </c>
      <c r="G15" s="126">
        <v>866.15</v>
      </c>
      <c r="H15" s="126">
        <f>IF(C15="Insumo",VLOOKUP(B15,INSUMOS!$C:$G,5,FALSE),IF(C15="Ana",VLOOKUP(B15,'ANALISIS UNITARIOS'!$B:$J,9,FALSE),IF(C15="MO",VLOOKUP(B15,'MANO DE  OBRA '!$B:$C,2,FALSE),)))</f>
        <v>5678.11</v>
      </c>
      <c r="I15" s="126">
        <f t="shared" ref="I15:I16" si="1">ROUND(D15*H15,2)</f>
        <v>6245.92</v>
      </c>
      <c r="J15" s="137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</row>
    <row r="16" spans="1:26" x14ac:dyDescent="0.25">
      <c r="A16" s="125"/>
      <c r="B16" s="161" t="s">
        <v>24</v>
      </c>
      <c r="C16" s="192" t="s">
        <v>17</v>
      </c>
      <c r="D16" s="124">
        <v>1.1000000000000001</v>
      </c>
      <c r="E16" s="125" t="s">
        <v>22</v>
      </c>
      <c r="F16" s="126">
        <f>IF(C16="Insumo",VLOOKUP(B16,INSUMOS!$C:$E,3,FALSE),"")</f>
        <v>169.49</v>
      </c>
      <c r="G16" s="126">
        <v>30.51</v>
      </c>
      <c r="H16" s="126">
        <f>IF(C16="Insumo",VLOOKUP(B16,INSUMOS!$C:$G,5,FALSE),IF(C16="Ana",VLOOKUP(B16,'ANALISIS UNITARIOS'!$B:$J,9,FALSE),IF(C16="MO",VLOOKUP(B16,'MANO DE  OBRA '!$B:$C,2,FALSE),)))</f>
        <v>200</v>
      </c>
      <c r="I16" s="126">
        <f t="shared" si="1"/>
        <v>220</v>
      </c>
      <c r="J16" s="137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</row>
    <row r="17" spans="1:26" x14ac:dyDescent="0.25">
      <c r="A17" s="125"/>
      <c r="B17" s="49"/>
      <c r="C17" s="125"/>
      <c r="D17" s="124"/>
      <c r="E17" s="125"/>
      <c r="F17" s="125"/>
      <c r="G17" s="130"/>
      <c r="H17" s="126"/>
      <c r="I17" s="126"/>
      <c r="J17" s="137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</row>
    <row r="18" spans="1:26" x14ac:dyDescent="0.25">
      <c r="A18" s="119"/>
      <c r="B18" s="162" t="s">
        <v>25</v>
      </c>
      <c r="C18" s="119"/>
      <c r="D18" s="120"/>
      <c r="E18" s="119"/>
      <c r="F18" s="119"/>
      <c r="G18" s="121"/>
      <c r="H18" s="122"/>
      <c r="I18" s="139" t="s">
        <v>22</v>
      </c>
      <c r="J18" s="136">
        <f>SUM(I19:I20)</f>
        <v>5638.59</v>
      </c>
      <c r="K18" s="115"/>
      <c r="L18" s="115"/>
      <c r="M18" s="115"/>
      <c r="N18" s="115"/>
      <c r="O18" s="115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</row>
    <row r="19" spans="1:26" x14ac:dyDescent="0.25">
      <c r="A19" s="125"/>
      <c r="B19" s="161" t="s">
        <v>26</v>
      </c>
      <c r="C19" s="192" t="s">
        <v>17</v>
      </c>
      <c r="D19" s="124">
        <v>1.1000000000000001</v>
      </c>
      <c r="E19" s="125" t="s">
        <v>22</v>
      </c>
      <c r="F19" s="126">
        <f>IF(C19="Insumo",VLOOKUP(B19,INSUMOS!$C:$E,3,FALSE),"")</f>
        <v>4174.57</v>
      </c>
      <c r="G19" s="126">
        <v>751.42</v>
      </c>
      <c r="H19" s="126">
        <f>IF(C19="Insumo",VLOOKUP(B19,INSUMOS!$C:$G,5,FALSE),IF(C19="Ana",VLOOKUP(B19,'ANALISIS UNITARIOS'!$B:$J,9,FALSE),IF(C19="MO",VLOOKUP(B19,'MANO DE  OBRA '!$B:$C,2,FALSE),)))</f>
        <v>4925.99</v>
      </c>
      <c r="I19" s="126">
        <f t="shared" ref="I19:I20" si="2">ROUND(D19*H19,2)</f>
        <v>5418.59</v>
      </c>
      <c r="J19" s="137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</row>
    <row r="20" spans="1:26" x14ac:dyDescent="0.25">
      <c r="A20" s="125"/>
      <c r="B20" s="161" t="s">
        <v>24</v>
      </c>
      <c r="C20" s="192" t="s">
        <v>17</v>
      </c>
      <c r="D20" s="124">
        <v>1.1000000000000001</v>
      </c>
      <c r="E20" s="125" t="s">
        <v>22</v>
      </c>
      <c r="F20" s="126">
        <f>IF(C20="Insumo",VLOOKUP(B20,INSUMOS!$C:$E,3,FALSE),"")</f>
        <v>169.49</v>
      </c>
      <c r="G20" s="126">
        <v>30.51</v>
      </c>
      <c r="H20" s="126">
        <f>IF(C20="Insumo",VLOOKUP(B20,INSUMOS!$C:$G,5,FALSE),IF(C20="Ana",VLOOKUP(B20,'ANALISIS UNITARIOS'!$B:$J,9,FALSE),IF(C20="MO",VLOOKUP(B20,'MANO DE  OBRA '!$B:$C,2,FALSE),)))</f>
        <v>200</v>
      </c>
      <c r="I20" s="126">
        <f t="shared" si="2"/>
        <v>220</v>
      </c>
      <c r="J20" s="137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</row>
    <row r="21" spans="1:26" x14ac:dyDescent="0.25">
      <c r="A21" s="125"/>
      <c r="B21" s="49"/>
      <c r="C21" s="125"/>
      <c r="D21" s="124"/>
      <c r="E21" s="125"/>
      <c r="F21" s="125"/>
      <c r="G21" s="130"/>
      <c r="H21" s="126"/>
      <c r="I21" s="126"/>
      <c r="J21" s="137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</row>
    <row r="22" spans="1:26" x14ac:dyDescent="0.25">
      <c r="A22" s="119"/>
      <c r="B22" s="162" t="s">
        <v>27</v>
      </c>
      <c r="C22" s="119"/>
      <c r="D22" s="120"/>
      <c r="E22" s="119"/>
      <c r="F22" s="119"/>
      <c r="G22" s="121"/>
      <c r="H22" s="122"/>
      <c r="I22" s="139" t="s">
        <v>22</v>
      </c>
      <c r="J22" s="136">
        <f>SUM(I23:I24)</f>
        <v>5734.85</v>
      </c>
      <c r="K22" s="115"/>
      <c r="L22" s="115"/>
      <c r="M22" s="115"/>
      <c r="N22" s="115"/>
      <c r="O22" s="115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</row>
    <row r="23" spans="1:26" x14ac:dyDescent="0.25">
      <c r="A23" s="125"/>
      <c r="B23" s="161" t="s">
        <v>28</v>
      </c>
      <c r="C23" s="192" t="s">
        <v>17</v>
      </c>
      <c r="D23" s="124">
        <v>1.1000000000000001</v>
      </c>
      <c r="E23" s="125" t="s">
        <v>22</v>
      </c>
      <c r="F23" s="126">
        <f>IF(C23="Insumo",VLOOKUP(B23,INSUMOS!$C:$E,3,FALSE),"")</f>
        <v>4248.7299999999996</v>
      </c>
      <c r="G23" s="126">
        <v>764.77</v>
      </c>
      <c r="H23" s="126">
        <f>IF(C23="Insumo",VLOOKUP(B23,INSUMOS!$C:$G,5,FALSE),IF(C23="Ana",VLOOKUP(B23,'ANALISIS UNITARIOS'!$B:$J,9,FALSE),IF(C23="MO",VLOOKUP(B23,'MANO DE  OBRA '!$B:$C,2,FALSE),)))</f>
        <v>5013.5</v>
      </c>
      <c r="I23" s="126">
        <f t="shared" ref="I23:I24" si="3">ROUND(D23*H23,2)</f>
        <v>5514.85</v>
      </c>
      <c r="J23" s="137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</row>
    <row r="24" spans="1:26" x14ac:dyDescent="0.25">
      <c r="A24" s="125"/>
      <c r="B24" s="161" t="s">
        <v>24</v>
      </c>
      <c r="C24" s="192" t="s">
        <v>17</v>
      </c>
      <c r="D24" s="124">
        <v>1.1000000000000001</v>
      </c>
      <c r="E24" s="125" t="s">
        <v>22</v>
      </c>
      <c r="F24" s="126">
        <f>IF(C24="Insumo",VLOOKUP(B24,INSUMOS!$C:$E,3,FALSE),"")</f>
        <v>169.49</v>
      </c>
      <c r="G24" s="126">
        <v>30.51</v>
      </c>
      <c r="H24" s="126">
        <f>IF(C24="Insumo",VLOOKUP(B24,INSUMOS!$C:$G,5,FALSE),IF(C24="Ana",VLOOKUP(B24,'ANALISIS UNITARIOS'!$B:$J,9,FALSE),IF(C24="MO",VLOOKUP(B24,'MANO DE  OBRA '!$B:$C,2,FALSE),)))</f>
        <v>200</v>
      </c>
      <c r="I24" s="126">
        <f t="shared" si="3"/>
        <v>220</v>
      </c>
      <c r="J24" s="137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</row>
    <row r="25" spans="1:26" x14ac:dyDescent="0.25">
      <c r="A25" s="125"/>
      <c r="B25" s="49"/>
      <c r="C25" s="125"/>
      <c r="D25" s="124"/>
      <c r="E25" s="125"/>
      <c r="F25" s="125"/>
      <c r="G25" s="130"/>
      <c r="H25" s="126"/>
      <c r="I25" s="126"/>
      <c r="J25" s="137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</row>
    <row r="26" spans="1:26" x14ac:dyDescent="0.25">
      <c r="A26" s="119"/>
      <c r="B26" s="162" t="s">
        <v>29</v>
      </c>
      <c r="C26" s="119"/>
      <c r="D26" s="120"/>
      <c r="E26" s="119"/>
      <c r="F26" s="119"/>
      <c r="G26" s="121"/>
      <c r="H26" s="122"/>
      <c r="I26" s="139" t="s">
        <v>22</v>
      </c>
      <c r="J26" s="136">
        <f>SUM(I27:I28)</f>
        <v>6687.55</v>
      </c>
      <c r="K26" s="115"/>
      <c r="L26" s="115"/>
      <c r="M26" s="115"/>
      <c r="N26" s="115"/>
      <c r="O26" s="115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</row>
    <row r="27" spans="1:26" x14ac:dyDescent="0.25">
      <c r="A27" s="125"/>
      <c r="B27" s="161" t="s">
        <v>30</v>
      </c>
      <c r="C27" s="192" t="s">
        <v>17</v>
      </c>
      <c r="D27" s="124">
        <v>1.1000000000000001</v>
      </c>
      <c r="E27" s="125" t="s">
        <v>22</v>
      </c>
      <c r="F27" s="126">
        <f>IF(C27="Insumo",VLOOKUP(B27,INSUMOS!$C:$E,3,FALSE),"")</f>
        <v>4982.7</v>
      </c>
      <c r="G27" s="126">
        <v>896.89</v>
      </c>
      <c r="H27" s="126">
        <f>IF(C27="Insumo",VLOOKUP(B27,INSUMOS!$C:$G,5,FALSE),IF(C27="Ana",VLOOKUP(B27,'ANALISIS UNITARIOS'!$B:$J,9,FALSE),IF(C27="MO",VLOOKUP(B27,'MANO DE  OBRA '!$B:$C,2,FALSE),)))</f>
        <v>5879.59</v>
      </c>
      <c r="I27" s="126">
        <f t="shared" ref="I27:I28" si="4">ROUND(D27*H27,2)</f>
        <v>6467.55</v>
      </c>
      <c r="J27" s="137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</row>
    <row r="28" spans="1:26" x14ac:dyDescent="0.25">
      <c r="A28" s="125"/>
      <c r="B28" s="161" t="s">
        <v>24</v>
      </c>
      <c r="C28" s="192" t="s">
        <v>17</v>
      </c>
      <c r="D28" s="124">
        <v>1.1000000000000001</v>
      </c>
      <c r="E28" s="125" t="s">
        <v>22</v>
      </c>
      <c r="F28" s="126">
        <f>IF(C28="Insumo",VLOOKUP(B28,INSUMOS!$C:$E,3,FALSE),"")</f>
        <v>169.49</v>
      </c>
      <c r="G28" s="126">
        <v>30.51</v>
      </c>
      <c r="H28" s="126">
        <f>IF(C28="Insumo",VLOOKUP(B28,INSUMOS!$C:$G,5,FALSE),IF(C28="Ana",VLOOKUP(B28,'ANALISIS UNITARIOS'!$B:$J,9,FALSE),IF(C28="MO",VLOOKUP(B28,'MANO DE  OBRA '!$B:$C,2,FALSE),)))</f>
        <v>200</v>
      </c>
      <c r="I28" s="126">
        <f t="shared" si="4"/>
        <v>220</v>
      </c>
      <c r="J28" s="137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</row>
    <row r="29" spans="1:26" x14ac:dyDescent="0.25">
      <c r="A29" s="125"/>
      <c r="B29" s="49"/>
      <c r="C29" s="125"/>
      <c r="D29" s="124"/>
      <c r="E29" s="125"/>
      <c r="F29" s="125"/>
      <c r="G29" s="130"/>
      <c r="H29" s="126"/>
      <c r="I29" s="126"/>
      <c r="J29" s="137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</row>
    <row r="30" spans="1:26" x14ac:dyDescent="0.25">
      <c r="A30" s="119"/>
      <c r="B30" s="162" t="s">
        <v>31</v>
      </c>
      <c r="C30" s="119"/>
      <c r="D30" s="120"/>
      <c r="E30" s="119"/>
      <c r="F30" s="119"/>
      <c r="G30" s="121"/>
      <c r="H30" s="122"/>
      <c r="I30" s="139" t="s">
        <v>22</v>
      </c>
      <c r="J30" s="136">
        <f>SUM(I31:I32)</f>
        <v>6909.9</v>
      </c>
      <c r="K30" s="115"/>
      <c r="L30" s="115"/>
      <c r="M30" s="115"/>
      <c r="N30" s="115"/>
      <c r="O30" s="115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</row>
    <row r="31" spans="1:26" x14ac:dyDescent="0.25">
      <c r="A31" s="125"/>
      <c r="B31" s="161" t="s">
        <v>32</v>
      </c>
      <c r="C31" s="192" t="s">
        <v>17</v>
      </c>
      <c r="D31" s="124">
        <v>1.1000000000000001</v>
      </c>
      <c r="E31" s="125" t="s">
        <v>22</v>
      </c>
      <c r="F31" s="126">
        <f>IF(C31="Insumo",VLOOKUP(B31,INSUMOS!$C:$E,3,FALSE),"")</f>
        <v>5154.01</v>
      </c>
      <c r="G31" s="126">
        <v>927.719999999999</v>
      </c>
      <c r="H31" s="126">
        <f>IF(C31="Insumo",VLOOKUP(B31,INSUMOS!$C:$G,5,FALSE),IF(C31="Ana",VLOOKUP(B31,'ANALISIS UNITARIOS'!$B:$J,9,FALSE),IF(C31="MO",VLOOKUP(B31,'MANO DE  OBRA '!$B:$C,2,FALSE),)))</f>
        <v>6081.73</v>
      </c>
      <c r="I31" s="126">
        <f t="shared" ref="I31:I32" si="5">ROUND(D31*H31,2)</f>
        <v>6689.9</v>
      </c>
      <c r="J31" s="137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</row>
    <row r="32" spans="1:26" x14ac:dyDescent="0.25">
      <c r="A32" s="125"/>
      <c r="B32" s="161" t="s">
        <v>24</v>
      </c>
      <c r="C32" s="192" t="s">
        <v>17</v>
      </c>
      <c r="D32" s="124">
        <v>1.1000000000000001</v>
      </c>
      <c r="E32" s="125" t="s">
        <v>22</v>
      </c>
      <c r="F32" s="126">
        <f>IF(C32="Insumo",VLOOKUP(B32,INSUMOS!$C:$E,3,FALSE),"")</f>
        <v>169.49</v>
      </c>
      <c r="G32" s="126">
        <v>30.51</v>
      </c>
      <c r="H32" s="126">
        <f>IF(C32="Insumo",VLOOKUP(B32,INSUMOS!$C:$G,5,FALSE),IF(C32="Ana",VLOOKUP(B32,'ANALISIS UNITARIOS'!$B:$J,9,FALSE),IF(C32="MO",VLOOKUP(B32,'MANO DE  OBRA '!$B:$C,2,FALSE),)))</f>
        <v>200</v>
      </c>
      <c r="I32" s="126">
        <f t="shared" si="5"/>
        <v>220</v>
      </c>
      <c r="J32" s="137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</row>
    <row r="33" spans="1:26" x14ac:dyDescent="0.25">
      <c r="A33" s="125"/>
      <c r="B33" s="49"/>
      <c r="C33" s="125"/>
      <c r="D33" s="124"/>
      <c r="E33" s="125"/>
      <c r="F33" s="125"/>
      <c r="G33" s="130"/>
      <c r="H33" s="126"/>
      <c r="I33" s="126"/>
      <c r="J33" s="137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</row>
    <row r="34" spans="1:26" x14ac:dyDescent="0.25">
      <c r="A34" s="119"/>
      <c r="B34" s="162" t="s">
        <v>33</v>
      </c>
      <c r="C34" s="119"/>
      <c r="D34" s="120"/>
      <c r="E34" s="119"/>
      <c r="F34" s="119"/>
      <c r="G34" s="121"/>
      <c r="H34" s="122"/>
      <c r="I34" s="139" t="s">
        <v>22</v>
      </c>
      <c r="J34" s="136">
        <f>SUM(I35:I36)</f>
        <v>7131.53</v>
      </c>
      <c r="K34" s="115"/>
      <c r="L34" s="115"/>
      <c r="M34" s="115"/>
      <c r="N34" s="115"/>
      <c r="O34" s="115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</row>
    <row r="35" spans="1:26" x14ac:dyDescent="0.25">
      <c r="A35" s="125"/>
      <c r="B35" s="161" t="s">
        <v>34</v>
      </c>
      <c r="C35" s="192" t="s">
        <v>17</v>
      </c>
      <c r="D35" s="124">
        <v>1.1000000000000001</v>
      </c>
      <c r="E35" s="125" t="s">
        <v>22</v>
      </c>
      <c r="F35" s="126">
        <f>IF(C35="Insumo",VLOOKUP(B35,INSUMOS!$C:$E,3,FALSE),"")</f>
        <v>5324.75</v>
      </c>
      <c r="G35" s="126">
        <v>958.46</v>
      </c>
      <c r="H35" s="126">
        <f>IF(C35="Insumo",VLOOKUP(B35,INSUMOS!$C:$G,5,FALSE),IF(C35="Ana",VLOOKUP(B35,'ANALISIS UNITARIOS'!$B:$J,9,FALSE),IF(C35="MO",VLOOKUP(B35,'MANO DE  OBRA '!$B:$C,2,FALSE),)))</f>
        <v>6283.21</v>
      </c>
      <c r="I35" s="126">
        <f t="shared" ref="I35:I36" si="6">ROUND(D35*H35,2)</f>
        <v>6911.53</v>
      </c>
      <c r="J35" s="137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</row>
    <row r="36" spans="1:26" x14ac:dyDescent="0.25">
      <c r="A36" s="125"/>
      <c r="B36" s="161" t="s">
        <v>24</v>
      </c>
      <c r="C36" s="192" t="s">
        <v>17</v>
      </c>
      <c r="D36" s="124">
        <v>1.1000000000000001</v>
      </c>
      <c r="E36" s="125" t="s">
        <v>22</v>
      </c>
      <c r="F36" s="126">
        <f>IF(C36="Insumo",VLOOKUP(B36,INSUMOS!$C:$E,3,FALSE),"")</f>
        <v>169.49</v>
      </c>
      <c r="G36" s="126">
        <v>30.51</v>
      </c>
      <c r="H36" s="126">
        <f>IF(C36="Insumo",VLOOKUP(B36,INSUMOS!$C:$G,5,FALSE),IF(C36="Ana",VLOOKUP(B36,'ANALISIS UNITARIOS'!$B:$J,9,FALSE),IF(C36="MO",VLOOKUP(B36,'MANO DE  OBRA '!$B:$C,2,FALSE),)))</f>
        <v>200</v>
      </c>
      <c r="I36" s="126">
        <f t="shared" si="6"/>
        <v>220</v>
      </c>
      <c r="J36" s="137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</row>
    <row r="37" spans="1:26" x14ac:dyDescent="0.25">
      <c r="A37" s="125"/>
      <c r="B37" s="49"/>
      <c r="C37" s="125"/>
      <c r="D37" s="124"/>
      <c r="E37" s="125"/>
      <c r="F37" s="125"/>
      <c r="G37" s="130"/>
      <c r="H37" s="126"/>
      <c r="I37" s="126"/>
      <c r="J37" s="137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</row>
    <row r="38" spans="1:26" x14ac:dyDescent="0.25">
      <c r="A38" s="119"/>
      <c r="B38" s="162" t="s">
        <v>35</v>
      </c>
      <c r="C38" s="119"/>
      <c r="D38" s="120"/>
      <c r="E38" s="119"/>
      <c r="F38" s="119"/>
      <c r="G38" s="121"/>
      <c r="H38" s="122"/>
      <c r="I38" s="139" t="s">
        <v>22</v>
      </c>
      <c r="J38" s="136">
        <f>SUM(I39:I40)</f>
        <v>6628.25</v>
      </c>
      <c r="K38" s="115"/>
      <c r="L38" s="115"/>
      <c r="M38" s="115"/>
      <c r="N38" s="115"/>
      <c r="O38" s="115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</row>
    <row r="39" spans="1:26" x14ac:dyDescent="0.25">
      <c r="A39" s="125"/>
      <c r="B39" s="161" t="s">
        <v>36</v>
      </c>
      <c r="C39" s="192" t="s">
        <v>17</v>
      </c>
      <c r="D39" s="124">
        <v>1.1000000000000001</v>
      </c>
      <c r="E39" s="125" t="s">
        <v>22</v>
      </c>
      <c r="F39" s="126">
        <f>IF(C39="Insumo",VLOOKUP(B39,INSUMOS!$C:$E,3,FALSE),"")</f>
        <v>4937.0200000000004</v>
      </c>
      <c r="G39" s="126">
        <v>888.66</v>
      </c>
      <c r="H39" s="126">
        <f>IF(C39="Insumo",VLOOKUP(B39,INSUMOS!$C:$G,5,FALSE),IF(C39="Ana",VLOOKUP(B39,'ANALISIS UNITARIOS'!$B:$J,9,FALSE),IF(C39="MO",VLOOKUP(B39,'MANO DE  OBRA '!$B:$C,2,FALSE),)))</f>
        <v>5825.68</v>
      </c>
      <c r="I39" s="126">
        <f t="shared" ref="I39:I40" si="7">ROUND(D39*H39,2)</f>
        <v>6408.25</v>
      </c>
      <c r="J39" s="137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</row>
    <row r="40" spans="1:26" x14ac:dyDescent="0.25">
      <c r="A40" s="125"/>
      <c r="B40" s="161" t="s">
        <v>24</v>
      </c>
      <c r="C40" s="192" t="s">
        <v>17</v>
      </c>
      <c r="D40" s="124">
        <v>1.1000000000000001</v>
      </c>
      <c r="E40" s="125" t="s">
        <v>22</v>
      </c>
      <c r="F40" s="126">
        <f>IF(C40="Insumo",VLOOKUP(B40,INSUMOS!$C:$E,3,FALSE),"")</f>
        <v>169.49</v>
      </c>
      <c r="G40" s="126">
        <v>30.51</v>
      </c>
      <c r="H40" s="126">
        <f>IF(C40="Insumo",VLOOKUP(B40,INSUMOS!$C:$G,5,FALSE),IF(C40="Ana",VLOOKUP(B40,'ANALISIS UNITARIOS'!$B:$J,9,FALSE),IF(C40="MO",VLOOKUP(B40,'MANO DE  OBRA '!$B:$C,2,FALSE),)))</f>
        <v>200</v>
      </c>
      <c r="I40" s="126">
        <f t="shared" si="7"/>
        <v>220</v>
      </c>
      <c r="J40" s="137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</row>
    <row r="41" spans="1:26" x14ac:dyDescent="0.25">
      <c r="A41" s="125"/>
      <c r="B41" s="49"/>
      <c r="C41" s="125"/>
      <c r="D41" s="124"/>
      <c r="E41" s="125"/>
      <c r="F41" s="125"/>
      <c r="G41" s="130"/>
      <c r="H41" s="126"/>
      <c r="I41" s="126"/>
      <c r="J41" s="137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</row>
    <row r="42" spans="1:26" x14ac:dyDescent="0.25">
      <c r="A42" s="119"/>
      <c r="B42" s="162" t="s">
        <v>37</v>
      </c>
      <c r="C42" s="119"/>
      <c r="D42" s="120"/>
      <c r="E42" s="119"/>
      <c r="F42" s="119"/>
      <c r="G42" s="121"/>
      <c r="H42" s="122"/>
      <c r="I42" s="139" t="s">
        <v>22</v>
      </c>
      <c r="J42" s="136">
        <f>SUM(I43:I44)</f>
        <v>8042.05</v>
      </c>
      <c r="K42" s="115"/>
      <c r="L42" s="115"/>
      <c r="M42" s="115"/>
      <c r="N42" s="115"/>
      <c r="O42" s="115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</row>
    <row r="43" spans="1:26" x14ac:dyDescent="0.25">
      <c r="A43" s="125"/>
      <c r="B43" s="161" t="s">
        <v>38</v>
      </c>
      <c r="C43" s="192" t="s">
        <v>17</v>
      </c>
      <c r="D43" s="124">
        <v>1.1000000000000001</v>
      </c>
      <c r="E43" s="125" t="s">
        <v>22</v>
      </c>
      <c r="F43" s="126">
        <f>IF(C43="Insumo",VLOOKUP(B43,INSUMOS!$C:$E,3,FALSE),"")</f>
        <v>6026.23</v>
      </c>
      <c r="G43" s="126">
        <v>1084.72</v>
      </c>
      <c r="H43" s="126">
        <f>IF(C43="Insumo",VLOOKUP(B43,INSUMOS!$C:$G,5,FALSE),IF(C43="Ana",VLOOKUP(B43,'ANALISIS UNITARIOS'!$B:$J,9,FALSE),IF(C43="MO",VLOOKUP(B43,'MANO DE  OBRA '!$B:$C,2,FALSE),)))</f>
        <v>7110.95</v>
      </c>
      <c r="I43" s="126">
        <f t="shared" ref="I43:I44" si="8">ROUND(D43*H43,2)</f>
        <v>7822.05</v>
      </c>
      <c r="J43" s="137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</row>
    <row r="44" spans="1:26" x14ac:dyDescent="0.25">
      <c r="A44" s="125"/>
      <c r="B44" s="161" t="s">
        <v>24</v>
      </c>
      <c r="C44" s="192" t="s">
        <v>17</v>
      </c>
      <c r="D44" s="124">
        <v>1.1000000000000001</v>
      </c>
      <c r="E44" s="125" t="s">
        <v>22</v>
      </c>
      <c r="F44" s="126">
        <f>IF(C44="Insumo",VLOOKUP(B44,INSUMOS!$C:$E,3,FALSE),"")</f>
        <v>169.49</v>
      </c>
      <c r="G44" s="126">
        <v>30.51</v>
      </c>
      <c r="H44" s="126">
        <f>IF(C44="Insumo",VLOOKUP(B44,INSUMOS!$C:$G,5,FALSE),IF(C44="Ana",VLOOKUP(B44,'ANALISIS UNITARIOS'!$B:$J,9,FALSE),IF(C44="MO",VLOOKUP(B44,'MANO DE  OBRA '!$B:$C,2,FALSE),)))</f>
        <v>200</v>
      </c>
      <c r="I44" s="126">
        <f t="shared" si="8"/>
        <v>220</v>
      </c>
      <c r="J44" s="137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</row>
    <row r="45" spans="1:26" x14ac:dyDescent="0.25">
      <c r="A45" s="125"/>
      <c r="B45" s="49"/>
      <c r="C45" s="125"/>
      <c r="D45" s="124"/>
      <c r="E45" s="125"/>
      <c r="F45" s="125"/>
      <c r="G45" s="130"/>
      <c r="H45" s="126"/>
      <c r="I45" s="126"/>
      <c r="J45" s="137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</row>
    <row r="46" spans="1:26" x14ac:dyDescent="0.25">
      <c r="A46" s="119"/>
      <c r="B46" s="162" t="s">
        <v>39</v>
      </c>
      <c r="C46" s="119"/>
      <c r="D46" s="120"/>
      <c r="E46" s="119"/>
      <c r="F46" s="119"/>
      <c r="G46" s="121"/>
      <c r="H46" s="122"/>
      <c r="I46" s="139" t="s">
        <v>22</v>
      </c>
      <c r="J46" s="136">
        <f>SUM(I47:I48)</f>
        <v>7058.43</v>
      </c>
      <c r="K46" s="115"/>
      <c r="L46" s="115"/>
      <c r="M46" s="115"/>
      <c r="N46" s="115"/>
      <c r="O46" s="115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</row>
    <row r="47" spans="1:26" x14ac:dyDescent="0.25">
      <c r="A47" s="125"/>
      <c r="B47" s="161" t="s">
        <v>40</v>
      </c>
      <c r="C47" s="192" t="s">
        <v>17</v>
      </c>
      <c r="D47" s="124">
        <v>1.1000000000000001</v>
      </c>
      <c r="E47" s="125" t="s">
        <v>22</v>
      </c>
      <c r="F47" s="126">
        <f>IF(C47="Insumo",VLOOKUP(B47,INSUMOS!$C:$E,3,FALSE),"")</f>
        <v>5268.43</v>
      </c>
      <c r="G47" s="126">
        <v>948.32</v>
      </c>
      <c r="H47" s="126">
        <f>IF(C47="Insumo",VLOOKUP(B47,INSUMOS!$C:$G,5,FALSE),IF(C47="Ana",VLOOKUP(B47,'ANALISIS UNITARIOS'!$B:$J,9,FALSE),IF(C47="MO",VLOOKUP(B47,'MANO DE  OBRA '!$B:$C,2,FALSE),)))</f>
        <v>6216.75</v>
      </c>
      <c r="I47" s="126">
        <f t="shared" ref="I47:I48" si="9">ROUND(D47*H47,2)</f>
        <v>6838.43</v>
      </c>
      <c r="J47" s="137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</row>
    <row r="48" spans="1:26" x14ac:dyDescent="0.25">
      <c r="A48" s="125"/>
      <c r="B48" s="161" t="s">
        <v>24</v>
      </c>
      <c r="C48" s="192" t="s">
        <v>17</v>
      </c>
      <c r="D48" s="124">
        <v>1.1000000000000001</v>
      </c>
      <c r="E48" s="125" t="s">
        <v>22</v>
      </c>
      <c r="F48" s="126">
        <f>IF(C48="Insumo",VLOOKUP(B48,INSUMOS!$C:$E,3,FALSE),"")</f>
        <v>169.49</v>
      </c>
      <c r="G48" s="126">
        <v>30.51</v>
      </c>
      <c r="H48" s="126">
        <f>IF(C48="Insumo",VLOOKUP(B48,INSUMOS!$C:$G,5,FALSE),IF(C48="Ana",VLOOKUP(B48,'ANALISIS UNITARIOS'!$B:$J,9,FALSE),IF(C48="MO",VLOOKUP(B48,'MANO DE  OBRA '!$B:$C,2,FALSE),)))</f>
        <v>200</v>
      </c>
      <c r="I48" s="126">
        <f t="shared" si="9"/>
        <v>220</v>
      </c>
      <c r="J48" s="137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</row>
    <row r="49" spans="1:26" x14ac:dyDescent="0.25">
      <c r="A49" s="125"/>
      <c r="B49" s="49"/>
      <c r="C49" s="125"/>
      <c r="D49" s="124"/>
      <c r="E49" s="125"/>
      <c r="F49" s="125"/>
      <c r="G49" s="130"/>
      <c r="H49" s="126"/>
      <c r="I49" s="126"/>
      <c r="J49" s="137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</row>
    <row r="50" spans="1:26" x14ac:dyDescent="0.25">
      <c r="A50" s="119"/>
      <c r="B50" s="162" t="s">
        <v>41</v>
      </c>
      <c r="C50" s="119"/>
      <c r="D50" s="120"/>
      <c r="E50" s="119"/>
      <c r="F50" s="119"/>
      <c r="G50" s="121"/>
      <c r="H50" s="122"/>
      <c r="I50" s="139" t="s">
        <v>22</v>
      </c>
      <c r="J50" s="136">
        <f>SUM(I51:I52)</f>
        <v>7574.8</v>
      </c>
      <c r="K50" s="115"/>
      <c r="L50" s="115"/>
      <c r="M50" s="115"/>
      <c r="N50" s="115"/>
      <c r="O50" s="115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</row>
    <row r="51" spans="1:26" x14ac:dyDescent="0.25">
      <c r="A51" s="125"/>
      <c r="B51" s="161" t="s">
        <v>42</v>
      </c>
      <c r="C51" s="192" t="s">
        <v>17</v>
      </c>
      <c r="D51" s="124">
        <v>1.1000000000000001</v>
      </c>
      <c r="E51" s="125" t="s">
        <v>22</v>
      </c>
      <c r="F51" s="126">
        <f>IF(C51="Insumo",VLOOKUP(B51,INSUMOS!$C:$E,3,FALSE),"")</f>
        <v>5666.25</v>
      </c>
      <c r="G51" s="126">
        <v>1019.93</v>
      </c>
      <c r="H51" s="126">
        <f>IF(C51="Insumo",VLOOKUP(B51,INSUMOS!$C:$G,5,FALSE),IF(C51="Ana",VLOOKUP(B51,'ANALISIS UNITARIOS'!$B:$J,9,FALSE),IF(C51="MO",VLOOKUP(B51,'MANO DE  OBRA '!$B:$C,2,FALSE),)))</f>
        <v>6686.18</v>
      </c>
      <c r="I51" s="126">
        <f t="shared" ref="I51:I52" si="10">ROUND(D51*H51,2)</f>
        <v>7354.8</v>
      </c>
      <c r="J51" s="137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</row>
    <row r="52" spans="1:26" x14ac:dyDescent="0.25">
      <c r="A52" s="125"/>
      <c r="B52" s="161" t="s">
        <v>24</v>
      </c>
      <c r="C52" s="192" t="s">
        <v>17</v>
      </c>
      <c r="D52" s="124">
        <v>1.1000000000000001</v>
      </c>
      <c r="E52" s="125" t="s">
        <v>22</v>
      </c>
      <c r="F52" s="126">
        <f>IF(C52="Insumo",VLOOKUP(B52,INSUMOS!$C:$E,3,FALSE),"")</f>
        <v>169.49</v>
      </c>
      <c r="G52" s="126">
        <v>30.51</v>
      </c>
      <c r="H52" s="126">
        <f>IF(C52="Insumo",VLOOKUP(B52,INSUMOS!$C:$G,5,FALSE),IF(C52="Ana",VLOOKUP(B52,'ANALISIS UNITARIOS'!$B:$J,9,FALSE),IF(C52="MO",VLOOKUP(B52,'MANO DE  OBRA '!$B:$C,2,FALSE),)))</f>
        <v>200</v>
      </c>
      <c r="I52" s="126">
        <f t="shared" si="10"/>
        <v>220</v>
      </c>
      <c r="J52" s="137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</row>
    <row r="53" spans="1:26" x14ac:dyDescent="0.25">
      <c r="A53" s="125"/>
      <c r="B53" s="49"/>
      <c r="C53" s="125"/>
      <c r="D53" s="124"/>
      <c r="E53" s="125"/>
      <c r="F53" s="125"/>
      <c r="G53" s="130"/>
      <c r="H53" s="126"/>
      <c r="I53" s="126"/>
      <c r="J53" s="137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</row>
    <row r="54" spans="1:26" x14ac:dyDescent="0.25">
      <c r="A54" s="119"/>
      <c r="B54" s="162" t="s">
        <v>43</v>
      </c>
      <c r="C54" s="119"/>
      <c r="D54" s="120"/>
      <c r="E54" s="119"/>
      <c r="F54" s="119"/>
      <c r="G54" s="121"/>
      <c r="H54" s="122"/>
      <c r="I54" s="139" t="s">
        <v>22</v>
      </c>
      <c r="J54" s="136">
        <f>SUM(I55:I56)</f>
        <v>7741.02</v>
      </c>
      <c r="K54" s="115"/>
      <c r="L54" s="115"/>
      <c r="M54" s="115"/>
      <c r="N54" s="115"/>
      <c r="O54" s="115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</row>
    <row r="55" spans="1:26" x14ac:dyDescent="0.25">
      <c r="A55" s="125"/>
      <c r="B55" s="161" t="s">
        <v>44</v>
      </c>
      <c r="C55" s="192" t="s">
        <v>17</v>
      </c>
      <c r="D55" s="124">
        <v>1.1000000000000001</v>
      </c>
      <c r="E55" s="125" t="s">
        <v>22</v>
      </c>
      <c r="F55" s="126">
        <f>IF(C55="Insumo",VLOOKUP(B55,INSUMOS!$C:$E,3,FALSE),"")</f>
        <v>5794.31</v>
      </c>
      <c r="G55" s="126">
        <v>1042.98</v>
      </c>
      <c r="H55" s="126">
        <f>IF(C55="Insumo",VLOOKUP(B55,INSUMOS!$C:$G,5,FALSE),IF(C55="Ana",VLOOKUP(B55,'ANALISIS UNITARIOS'!$B:$J,9,FALSE),IF(C55="MO",VLOOKUP(B55,'MANO DE  OBRA '!$B:$C,2,FALSE),)))</f>
        <v>6837.29</v>
      </c>
      <c r="I55" s="126">
        <f t="shared" ref="I55:I56" si="11">ROUND(D55*H55,2)</f>
        <v>7521.02</v>
      </c>
      <c r="J55" s="137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</row>
    <row r="56" spans="1:26" x14ac:dyDescent="0.25">
      <c r="A56" s="125"/>
      <c r="B56" s="161" t="s">
        <v>24</v>
      </c>
      <c r="C56" s="192" t="s">
        <v>17</v>
      </c>
      <c r="D56" s="124">
        <v>1.1000000000000001</v>
      </c>
      <c r="E56" s="125" t="s">
        <v>22</v>
      </c>
      <c r="F56" s="126">
        <f>IF(C56="Insumo",VLOOKUP(B56,INSUMOS!$C:$E,3,FALSE),"")</f>
        <v>169.49</v>
      </c>
      <c r="G56" s="126">
        <v>30.51</v>
      </c>
      <c r="H56" s="126">
        <f>IF(C56="Insumo",VLOOKUP(B56,INSUMOS!$C:$G,5,FALSE),IF(C56="Ana",VLOOKUP(B56,'ANALISIS UNITARIOS'!$B:$J,9,FALSE),IF(C56="MO",VLOOKUP(B56,'MANO DE  OBRA '!$B:$C,2,FALSE),)))</f>
        <v>200</v>
      </c>
      <c r="I56" s="126">
        <f t="shared" si="11"/>
        <v>220</v>
      </c>
      <c r="J56" s="137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</row>
    <row r="57" spans="1:26" x14ac:dyDescent="0.25">
      <c r="A57" s="125"/>
      <c r="B57" s="49"/>
      <c r="C57" s="125"/>
      <c r="D57" s="124"/>
      <c r="E57" s="125"/>
      <c r="F57" s="125"/>
      <c r="G57" s="130"/>
      <c r="H57" s="126"/>
      <c r="I57" s="126"/>
      <c r="J57" s="137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</row>
    <row r="58" spans="1:26" x14ac:dyDescent="0.25">
      <c r="A58" s="119"/>
      <c r="B58" s="162" t="s">
        <v>45</v>
      </c>
      <c r="C58" s="119"/>
      <c r="D58" s="120"/>
      <c r="E58" s="119"/>
      <c r="F58" s="119"/>
      <c r="G58" s="121"/>
      <c r="H58" s="122"/>
      <c r="I58" s="139" t="s">
        <v>22</v>
      </c>
      <c r="J58" s="136">
        <f>SUM(I59:I60)</f>
        <v>7638.58</v>
      </c>
      <c r="K58" s="115"/>
      <c r="L58" s="115"/>
      <c r="M58" s="115"/>
      <c r="N58" s="115"/>
      <c r="O58" s="115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</row>
    <row r="59" spans="1:26" x14ac:dyDescent="0.25">
      <c r="A59" s="125"/>
      <c r="B59" s="161" t="s">
        <v>46</v>
      </c>
      <c r="C59" s="192" t="s">
        <v>17</v>
      </c>
      <c r="D59" s="124">
        <v>1.1000000000000001</v>
      </c>
      <c r="E59" s="125" t="s">
        <v>22</v>
      </c>
      <c r="F59" s="126">
        <f>IF(C59="Insumo",VLOOKUP(B59,INSUMOS!$C:$E,3,FALSE),"")</f>
        <v>5715.39</v>
      </c>
      <c r="G59" s="126">
        <v>1028.77</v>
      </c>
      <c r="H59" s="126">
        <f>IF(C59="Insumo",VLOOKUP(B59,INSUMOS!$C:$G,5,FALSE),IF(C59="Ana",VLOOKUP(B59,'ANALISIS UNITARIOS'!$B:$J,9,FALSE),IF(C59="MO",VLOOKUP(B59,'MANO DE  OBRA '!$B:$C,2,FALSE),)))</f>
        <v>6744.16</v>
      </c>
      <c r="I59" s="126">
        <f t="shared" ref="I59:I60" si="12">ROUND(D59*H59,2)</f>
        <v>7418.58</v>
      </c>
      <c r="J59" s="137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</row>
    <row r="60" spans="1:26" x14ac:dyDescent="0.25">
      <c r="A60" s="125"/>
      <c r="B60" s="161" t="s">
        <v>24</v>
      </c>
      <c r="C60" s="192" t="s">
        <v>17</v>
      </c>
      <c r="D60" s="124">
        <v>1.1000000000000001</v>
      </c>
      <c r="E60" s="125" t="s">
        <v>22</v>
      </c>
      <c r="F60" s="126">
        <f>IF(C60="Insumo",VLOOKUP(B60,INSUMOS!$C:$E,3,FALSE),"")</f>
        <v>169.49</v>
      </c>
      <c r="G60" s="126">
        <v>30.51</v>
      </c>
      <c r="H60" s="126">
        <f>IF(C60="Insumo",VLOOKUP(B60,INSUMOS!$C:$G,5,FALSE),IF(C60="Ana",VLOOKUP(B60,'ANALISIS UNITARIOS'!$B:$J,9,FALSE),IF(C60="MO",VLOOKUP(B60,'MANO DE  OBRA '!$B:$C,2,FALSE),)))</f>
        <v>200</v>
      </c>
      <c r="I60" s="126">
        <f t="shared" si="12"/>
        <v>220</v>
      </c>
      <c r="J60" s="137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</row>
    <row r="61" spans="1:26" x14ac:dyDescent="0.25">
      <c r="A61" s="125"/>
      <c r="B61" s="49"/>
      <c r="C61" s="125"/>
      <c r="D61" s="124"/>
      <c r="E61" s="125"/>
      <c r="F61" s="125"/>
      <c r="G61" s="130"/>
      <c r="H61" s="126"/>
      <c r="I61" s="126"/>
      <c r="J61" s="137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</row>
    <row r="62" spans="1:26" x14ac:dyDescent="0.25">
      <c r="A62" s="119"/>
      <c r="B62" s="162" t="s">
        <v>47</v>
      </c>
      <c r="C62" s="119"/>
      <c r="D62" s="120"/>
      <c r="E62" s="119"/>
      <c r="F62" s="119"/>
      <c r="G62" s="121"/>
      <c r="H62" s="122"/>
      <c r="I62" s="139" t="s">
        <v>22</v>
      </c>
      <c r="J62" s="136">
        <f>SUM(I63:I64)</f>
        <v>7635.23</v>
      </c>
      <c r="K62" s="115"/>
      <c r="L62" s="115"/>
      <c r="M62" s="115"/>
      <c r="N62" s="115"/>
      <c r="O62" s="115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</row>
    <row r="63" spans="1:26" x14ac:dyDescent="0.25">
      <c r="A63" s="125"/>
      <c r="B63" s="161" t="s">
        <v>48</v>
      </c>
      <c r="C63" s="192" t="s">
        <v>17</v>
      </c>
      <c r="D63" s="124">
        <v>1.1000000000000001</v>
      </c>
      <c r="E63" s="125" t="s">
        <v>22</v>
      </c>
      <c r="F63" s="126">
        <f>IF(C63="Insumo",VLOOKUP(B63,INSUMOS!$C:$E,3,FALSE),"")</f>
        <v>5712.81</v>
      </c>
      <c r="G63" s="126">
        <v>1028.31</v>
      </c>
      <c r="H63" s="126">
        <f>IF(C63="Insumo",VLOOKUP(B63,INSUMOS!$C:$G,5,FALSE),IF(C63="Ana",VLOOKUP(B63,'ANALISIS UNITARIOS'!$B:$J,9,FALSE),IF(C63="MO",VLOOKUP(B63,'MANO DE  OBRA '!$B:$C,2,FALSE),)))</f>
        <v>6741.12</v>
      </c>
      <c r="I63" s="126">
        <f t="shared" ref="I63:I64" si="13">ROUND(D63*H63,2)</f>
        <v>7415.23</v>
      </c>
      <c r="J63" s="137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</row>
    <row r="64" spans="1:26" x14ac:dyDescent="0.25">
      <c r="A64" s="125"/>
      <c r="B64" s="161" t="s">
        <v>24</v>
      </c>
      <c r="C64" s="192" t="s">
        <v>17</v>
      </c>
      <c r="D64" s="124">
        <v>1.1000000000000001</v>
      </c>
      <c r="E64" s="125" t="s">
        <v>22</v>
      </c>
      <c r="F64" s="126">
        <f>IF(C64="Insumo",VLOOKUP(B64,INSUMOS!$C:$E,3,FALSE),"")</f>
        <v>169.49</v>
      </c>
      <c r="G64" s="126">
        <v>30.51</v>
      </c>
      <c r="H64" s="126">
        <f>IF(C64="Insumo",VLOOKUP(B64,INSUMOS!$C:$G,5,FALSE),IF(C64="Ana",VLOOKUP(B64,'ANALISIS UNITARIOS'!$B:$J,9,FALSE),IF(C64="MO",VLOOKUP(B64,'MANO DE  OBRA '!$B:$C,2,FALSE),)))</f>
        <v>200</v>
      </c>
      <c r="I64" s="126">
        <f t="shared" si="13"/>
        <v>220</v>
      </c>
      <c r="J64" s="137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</row>
    <row r="65" spans="1:26" x14ac:dyDescent="0.25">
      <c r="A65" s="125"/>
      <c r="B65" s="49"/>
      <c r="C65" s="125"/>
      <c r="D65" s="124"/>
      <c r="E65" s="125"/>
      <c r="F65" s="125"/>
      <c r="G65" s="130"/>
      <c r="H65" s="126"/>
      <c r="I65" s="126"/>
      <c r="J65" s="137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</row>
    <row r="66" spans="1:26" x14ac:dyDescent="0.25">
      <c r="A66" s="119"/>
      <c r="B66" s="162" t="s">
        <v>49</v>
      </c>
      <c r="C66" s="119"/>
      <c r="D66" s="120"/>
      <c r="E66" s="119"/>
      <c r="F66" s="119"/>
      <c r="G66" s="121"/>
      <c r="H66" s="122"/>
      <c r="I66" s="139" t="s">
        <v>22</v>
      </c>
      <c r="J66" s="136">
        <f>SUM(I67:I68)</f>
        <v>8517.44</v>
      </c>
      <c r="K66" s="115"/>
      <c r="L66" s="115"/>
      <c r="M66" s="115"/>
      <c r="N66" s="115"/>
      <c r="O66" s="115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</row>
    <row r="67" spans="1:26" x14ac:dyDescent="0.25">
      <c r="A67" s="125"/>
      <c r="B67" s="161" t="s">
        <v>50</v>
      </c>
      <c r="C67" s="192" t="s">
        <v>17</v>
      </c>
      <c r="D67" s="124">
        <v>1.1000000000000001</v>
      </c>
      <c r="E67" s="125" t="s">
        <v>22</v>
      </c>
      <c r="F67" s="126">
        <f>IF(C67="Insumo",VLOOKUP(B67,INSUMOS!$C:$E,3,FALSE),"")</f>
        <v>6392.48</v>
      </c>
      <c r="G67" s="126">
        <v>1150.6500000000001</v>
      </c>
      <c r="H67" s="126">
        <f>IF(C67="Insumo",VLOOKUP(B67,INSUMOS!$C:$G,5,FALSE),IF(C67="Ana",VLOOKUP(B67,'ANALISIS UNITARIOS'!$B:$J,9,FALSE),IF(C67="MO",VLOOKUP(B67,'MANO DE  OBRA '!$B:$C,2,FALSE),)))</f>
        <v>7543.13</v>
      </c>
      <c r="I67" s="126">
        <f t="shared" ref="I67:I68" si="14">ROUND(D67*H67,2)</f>
        <v>8297.44</v>
      </c>
      <c r="J67" s="137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</row>
    <row r="68" spans="1:26" x14ac:dyDescent="0.25">
      <c r="A68" s="125"/>
      <c r="B68" s="161" t="s">
        <v>24</v>
      </c>
      <c r="C68" s="192" t="s">
        <v>17</v>
      </c>
      <c r="D68" s="124">
        <v>1.1000000000000001</v>
      </c>
      <c r="E68" s="125" t="s">
        <v>22</v>
      </c>
      <c r="F68" s="126">
        <f>IF(C68="Insumo",VLOOKUP(B68,INSUMOS!$C:$E,3,FALSE),"")</f>
        <v>169.49</v>
      </c>
      <c r="G68" s="126">
        <v>30.51</v>
      </c>
      <c r="H68" s="126">
        <f>IF(C68="Insumo",VLOOKUP(B68,INSUMOS!$C:$G,5,FALSE),IF(C68="Ana",VLOOKUP(B68,'ANALISIS UNITARIOS'!$B:$J,9,FALSE),IF(C68="MO",VLOOKUP(B68,'MANO DE  OBRA '!$B:$C,2,FALSE),)))</f>
        <v>200</v>
      </c>
      <c r="I68" s="126">
        <f t="shared" si="14"/>
        <v>220</v>
      </c>
      <c r="J68" s="137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</row>
    <row r="69" spans="1:26" x14ac:dyDescent="0.25">
      <c r="A69" s="125"/>
      <c r="B69" s="49"/>
      <c r="C69" s="125"/>
      <c r="D69" s="124"/>
      <c r="E69" s="125"/>
      <c r="F69" s="125"/>
      <c r="G69" s="130"/>
      <c r="H69" s="126"/>
      <c r="I69" s="126"/>
      <c r="J69" s="137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</row>
    <row r="70" spans="1:26" x14ac:dyDescent="0.25">
      <c r="A70" s="119"/>
      <c r="B70" s="162" t="s">
        <v>51</v>
      </c>
      <c r="C70" s="119"/>
      <c r="D70" s="120"/>
      <c r="E70" s="119"/>
      <c r="F70" s="119"/>
      <c r="G70" s="121"/>
      <c r="H70" s="122"/>
      <c r="I70" s="139" t="s">
        <v>22</v>
      </c>
      <c r="J70" s="136">
        <f>SUM(I71:I72)</f>
        <v>9126.92</v>
      </c>
      <c r="K70" s="115"/>
      <c r="L70" s="115"/>
      <c r="M70" s="115"/>
      <c r="N70" s="115"/>
      <c r="O70" s="115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</row>
    <row r="71" spans="1:26" x14ac:dyDescent="0.25">
      <c r="A71" s="125"/>
      <c r="B71" s="161" t="s">
        <v>52</v>
      </c>
      <c r="C71" s="192" t="s">
        <v>17</v>
      </c>
      <c r="D71" s="124">
        <v>1.1000000000000001</v>
      </c>
      <c r="E71" s="125" t="s">
        <v>22</v>
      </c>
      <c r="F71" s="126">
        <f>IF(C71="Insumo",VLOOKUP(B71,INSUMOS!$C:$E,3,FALSE),"")</f>
        <v>6862.03</v>
      </c>
      <c r="G71" s="126">
        <v>1235.17</v>
      </c>
      <c r="H71" s="126">
        <f>IF(C71="Insumo",VLOOKUP(B71,INSUMOS!$C:$G,5,FALSE),IF(C71="Ana",VLOOKUP(B71,'ANALISIS UNITARIOS'!$B:$J,9,FALSE),IF(C71="MO",VLOOKUP(B71,'MANO DE  OBRA '!$B:$C,2,FALSE),)))</f>
        <v>8097.2</v>
      </c>
      <c r="I71" s="126">
        <f t="shared" ref="I71:I72" si="15">ROUND(D71*H71,2)</f>
        <v>8906.92</v>
      </c>
      <c r="J71" s="137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</row>
    <row r="72" spans="1:26" x14ac:dyDescent="0.25">
      <c r="A72" s="125"/>
      <c r="B72" s="161" t="s">
        <v>24</v>
      </c>
      <c r="C72" s="192" t="s">
        <v>17</v>
      </c>
      <c r="D72" s="124">
        <v>1.1000000000000001</v>
      </c>
      <c r="E72" s="125" t="s">
        <v>22</v>
      </c>
      <c r="F72" s="126">
        <f>IF(C72="Insumo",VLOOKUP(B72,INSUMOS!$C:$E,3,FALSE),"")</f>
        <v>169.49</v>
      </c>
      <c r="G72" s="126">
        <v>30.51</v>
      </c>
      <c r="H72" s="126">
        <f>IF(C72="Insumo",VLOOKUP(B72,INSUMOS!$C:$G,5,FALSE),IF(C72="Ana",VLOOKUP(B72,'ANALISIS UNITARIOS'!$B:$J,9,FALSE),IF(C72="MO",VLOOKUP(B72,'MANO DE  OBRA '!$B:$C,2,FALSE),)))</f>
        <v>200</v>
      </c>
      <c r="I72" s="126">
        <f t="shared" si="15"/>
        <v>220</v>
      </c>
      <c r="J72" s="137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</row>
    <row r="73" spans="1:26" x14ac:dyDescent="0.25">
      <c r="A73" s="125"/>
      <c r="B73" s="49"/>
      <c r="C73" s="125"/>
      <c r="D73" s="124"/>
      <c r="E73" s="125"/>
      <c r="F73" s="125"/>
      <c r="G73" s="130"/>
      <c r="H73" s="126"/>
      <c r="I73" s="126"/>
      <c r="J73" s="137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</row>
    <row r="74" spans="1:26" x14ac:dyDescent="0.25">
      <c r="A74" s="119"/>
      <c r="B74" s="162" t="s">
        <v>53</v>
      </c>
      <c r="C74" s="119"/>
      <c r="D74" s="120"/>
      <c r="E74" s="119"/>
      <c r="F74" s="119"/>
      <c r="G74" s="121"/>
      <c r="H74" s="122"/>
      <c r="I74" s="139" t="s">
        <v>22</v>
      </c>
      <c r="J74" s="136">
        <f>SUM(I75:I76)</f>
        <v>9348.5499999999993</v>
      </c>
      <c r="K74" s="115"/>
      <c r="L74" s="115"/>
      <c r="M74" s="115"/>
      <c r="N74" s="115"/>
      <c r="O74" s="115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</row>
    <row r="75" spans="1:26" x14ac:dyDescent="0.25">
      <c r="A75" s="125"/>
      <c r="B75" s="161" t="s">
        <v>54</v>
      </c>
      <c r="C75" s="192" t="s">
        <v>17</v>
      </c>
      <c r="D75" s="124">
        <v>1.1000000000000001</v>
      </c>
      <c r="E75" s="125" t="s">
        <v>22</v>
      </c>
      <c r="F75" s="126">
        <f>IF(C75="Insumo",VLOOKUP(B75,INSUMOS!$C:$E,3,FALSE),"")</f>
        <v>7032.78</v>
      </c>
      <c r="G75" s="126">
        <v>1265.9000000000001</v>
      </c>
      <c r="H75" s="126">
        <f>IF(C75="Insumo",VLOOKUP(B75,INSUMOS!$C:$G,5,FALSE),IF(C75="Ana",VLOOKUP(B75,'ANALISIS UNITARIOS'!$B:$J,9,FALSE),IF(C75="MO",VLOOKUP(B75,'MANO DE  OBRA '!$B:$C,2,FALSE),)))</f>
        <v>8298.68</v>
      </c>
      <c r="I75" s="126">
        <f t="shared" ref="I75:I76" si="16">ROUND(D75*H75,2)</f>
        <v>9128.5499999999993</v>
      </c>
      <c r="J75" s="137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</row>
    <row r="76" spans="1:26" x14ac:dyDescent="0.25">
      <c r="A76" s="125"/>
      <c r="B76" s="161" t="s">
        <v>24</v>
      </c>
      <c r="C76" s="192" t="s">
        <v>17</v>
      </c>
      <c r="D76" s="124">
        <v>1.1000000000000001</v>
      </c>
      <c r="E76" s="125" t="s">
        <v>22</v>
      </c>
      <c r="F76" s="126">
        <f>IF(C76="Insumo",VLOOKUP(B76,INSUMOS!$C:$E,3,FALSE),"")</f>
        <v>169.49</v>
      </c>
      <c r="G76" s="126">
        <v>30.51</v>
      </c>
      <c r="H76" s="126">
        <f>IF(C76="Insumo",VLOOKUP(B76,INSUMOS!$C:$G,5,FALSE),IF(C76="Ana",VLOOKUP(B76,'ANALISIS UNITARIOS'!$B:$J,9,FALSE),IF(C76="MO",VLOOKUP(B76,'MANO DE  OBRA '!$B:$C,2,FALSE),)))</f>
        <v>200</v>
      </c>
      <c r="I76" s="126">
        <f t="shared" si="16"/>
        <v>220</v>
      </c>
      <c r="J76" s="137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</row>
    <row r="77" spans="1:26" x14ac:dyDescent="0.25">
      <c r="A77" s="125"/>
      <c r="B77" s="49"/>
      <c r="C77" s="125"/>
      <c r="D77" s="124"/>
      <c r="E77" s="125"/>
      <c r="F77" s="125"/>
      <c r="G77" s="130"/>
      <c r="H77" s="126"/>
      <c r="I77" s="126"/>
      <c r="J77" s="137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</row>
    <row r="78" spans="1:26" x14ac:dyDescent="0.25">
      <c r="A78" s="125"/>
      <c r="B78" s="49"/>
      <c r="C78" s="125"/>
      <c r="D78" s="129"/>
      <c r="E78" s="125"/>
      <c r="F78" s="125"/>
      <c r="G78" s="130"/>
      <c r="H78" s="129"/>
      <c r="I78" s="138"/>
      <c r="J78" s="137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</row>
    <row r="79" spans="1:26" x14ac:dyDescent="0.25">
      <c r="A79" s="119"/>
      <c r="B79" s="113" t="s">
        <v>55</v>
      </c>
      <c r="C79" s="119"/>
      <c r="D79" s="140"/>
      <c r="E79" s="140"/>
      <c r="F79" s="140"/>
      <c r="G79" s="141"/>
      <c r="H79" s="140"/>
      <c r="I79" s="136"/>
      <c r="J79" s="150"/>
      <c r="K79" s="115"/>
      <c r="L79" s="115"/>
      <c r="M79" s="115"/>
      <c r="N79" s="115"/>
      <c r="O79" s="115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</row>
    <row r="80" spans="1:26" x14ac:dyDescent="0.25">
      <c r="A80" s="125"/>
      <c r="B80" s="49"/>
      <c r="C80" s="125"/>
      <c r="D80" s="129"/>
      <c r="E80" s="125"/>
      <c r="F80" s="125"/>
      <c r="G80" s="130"/>
      <c r="H80" s="129"/>
      <c r="I80" s="126"/>
      <c r="J80" s="137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</row>
    <row r="81" spans="1:26" x14ac:dyDescent="0.25">
      <c r="A81" s="119"/>
      <c r="B81" s="162" t="s">
        <v>56</v>
      </c>
      <c r="C81" s="119" t="s">
        <v>57</v>
      </c>
      <c r="D81" s="120">
        <v>18</v>
      </c>
      <c r="E81" s="119"/>
      <c r="F81" s="119"/>
      <c r="G81" s="121"/>
      <c r="H81" s="122"/>
      <c r="I81" s="139" t="s">
        <v>22</v>
      </c>
      <c r="J81" s="136">
        <f>ROUND(J96/D81,2)</f>
        <v>850.8</v>
      </c>
      <c r="K81" s="115"/>
      <c r="L81" s="115"/>
      <c r="M81" s="115"/>
      <c r="N81" s="115"/>
      <c r="O81" s="115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</row>
    <row r="82" spans="1:26" x14ac:dyDescent="0.25">
      <c r="A82" s="125"/>
      <c r="B82" s="49" t="s">
        <v>58</v>
      </c>
      <c r="C82" s="125"/>
      <c r="D82" s="129"/>
      <c r="E82" s="125"/>
      <c r="F82" s="125"/>
      <c r="G82" s="130"/>
      <c r="H82" s="126"/>
      <c r="I82" s="138"/>
      <c r="J82" s="137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</row>
    <row r="83" spans="1:26" x14ac:dyDescent="0.25">
      <c r="A83" s="125"/>
      <c r="B83" s="49"/>
      <c r="C83" s="125"/>
      <c r="D83" s="129"/>
      <c r="E83" s="125"/>
      <c r="F83" s="125"/>
      <c r="G83" s="130"/>
      <c r="H83" s="127"/>
      <c r="I83" s="126"/>
      <c r="J83" s="137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</row>
    <row r="84" spans="1:26" x14ac:dyDescent="0.25">
      <c r="A84" s="125"/>
      <c r="B84" s="49" t="s">
        <v>59</v>
      </c>
      <c r="C84" s="142" t="s">
        <v>17</v>
      </c>
      <c r="D84" s="124">
        <v>14</v>
      </c>
      <c r="E84" s="125" t="s">
        <v>60</v>
      </c>
      <c r="F84" s="126">
        <f>IF(C84="Insumo",VLOOKUP(B84,INSUMOS!$C:$E,3,FALSE),"")</f>
        <v>110.17</v>
      </c>
      <c r="G84" s="126">
        <v>19.829999999999998</v>
      </c>
      <c r="H84" s="126">
        <f>IF(C84="Insumo",VLOOKUP(B84,INSUMOS!$C:$G,5,FALSE),IF(C84="Ana",VLOOKUP(B84,'ANALISIS UNITARIOS'!$B:$J,9,FALSE),IF(C84="MO",VLOOKUP(B84,'MANO DE  OBRA '!$B:$C,2,FALSE),)))</f>
        <v>130</v>
      </c>
      <c r="I84" s="126">
        <f t="shared" ref="I84:I95" si="17">ROUND(D84*H84,2)</f>
        <v>1820</v>
      </c>
      <c r="J84" s="137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</row>
    <row r="85" spans="1:26" x14ac:dyDescent="0.25">
      <c r="A85" s="125"/>
      <c r="B85" s="161" t="s">
        <v>61</v>
      </c>
      <c r="C85" s="142" t="s">
        <v>17</v>
      </c>
      <c r="D85" s="124">
        <v>0.5</v>
      </c>
      <c r="E85" s="125" t="s">
        <v>62</v>
      </c>
      <c r="F85" s="126">
        <f>IF(C85="Insumo",VLOOKUP(B85,INSUMOS!$C:$E,3,FALSE),"")</f>
        <v>5286.53</v>
      </c>
      <c r="G85" s="126">
        <v>951.57000000000096</v>
      </c>
      <c r="H85" s="126">
        <f>IF(C85="Insumo",VLOOKUP(B85,INSUMOS!$C:$G,5,FALSE),IF(C85="Ana",VLOOKUP(B85,'ANALISIS UNITARIOS'!$B:$J,9,FALSE),IF(C85="MO",VLOOKUP(B85,'MANO DE  OBRA '!$B:$C,2,FALSE),)))</f>
        <v>6238.1</v>
      </c>
      <c r="I85" s="126">
        <f t="shared" si="17"/>
        <v>3119.05</v>
      </c>
      <c r="J85" s="137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</row>
    <row r="86" spans="1:26" x14ac:dyDescent="0.25">
      <c r="A86" s="125"/>
      <c r="B86" s="161" t="s">
        <v>63</v>
      </c>
      <c r="C86" s="142" t="s">
        <v>17</v>
      </c>
      <c r="D86" s="124">
        <v>1</v>
      </c>
      <c r="E86" s="125" t="s">
        <v>62</v>
      </c>
      <c r="F86" s="126">
        <f>IF(C86="Insumo",VLOOKUP(B86,INSUMOS!$C:$E,3,FALSE),"")</f>
        <v>514.41</v>
      </c>
      <c r="G86" s="126">
        <v>92.59</v>
      </c>
      <c r="H86" s="126">
        <f>IF(C86="Insumo",VLOOKUP(B86,INSUMOS!$C:$G,5,FALSE),IF(C86="Ana",VLOOKUP(B86,'ANALISIS UNITARIOS'!$B:$J,9,FALSE),IF(C86="MO",VLOOKUP(B86,'MANO DE  OBRA '!$B:$C,2,FALSE),)))</f>
        <v>607</v>
      </c>
      <c r="I86" s="126">
        <f t="shared" si="17"/>
        <v>607</v>
      </c>
      <c r="J86" s="137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</row>
    <row r="87" spans="1:26" x14ac:dyDescent="0.25">
      <c r="A87" s="125"/>
      <c r="B87" s="161" t="s">
        <v>64</v>
      </c>
      <c r="C87" s="142" t="s">
        <v>17</v>
      </c>
      <c r="D87" s="124">
        <v>0.5</v>
      </c>
      <c r="E87" s="125" t="s">
        <v>62</v>
      </c>
      <c r="F87" s="126">
        <f>IF(C87="Insumo",VLOOKUP(B87,INSUMOS!$C:$E,3,FALSE),"")</f>
        <v>1144.07</v>
      </c>
      <c r="G87" s="126">
        <v>205.93</v>
      </c>
      <c r="H87" s="126">
        <f>IF(C87="Insumo",VLOOKUP(B87,INSUMOS!$C:$G,5,FALSE),IF(C87="Ana",VLOOKUP(B87,'ANALISIS UNITARIOS'!$B:$J,9,FALSE),IF(C87="MO",VLOOKUP(B87,'MANO DE  OBRA '!$B:$C,2,FALSE),)))</f>
        <v>1350</v>
      </c>
      <c r="I87" s="126">
        <f t="shared" si="17"/>
        <v>675</v>
      </c>
      <c r="J87" s="137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</row>
    <row r="88" spans="1:26" x14ac:dyDescent="0.25">
      <c r="A88" s="125"/>
      <c r="B88" s="161" t="s">
        <v>65</v>
      </c>
      <c r="C88" s="142" t="s">
        <v>17</v>
      </c>
      <c r="D88" s="124">
        <v>0.5</v>
      </c>
      <c r="E88" s="125" t="s">
        <v>62</v>
      </c>
      <c r="F88" s="126">
        <f>IF(C88="Insumo",VLOOKUP(B88,INSUMOS!$C:$E,3,FALSE),"")</f>
        <v>319.54000000000002</v>
      </c>
      <c r="G88" s="126">
        <v>57.52</v>
      </c>
      <c r="H88" s="126">
        <f>IF(C88="Insumo",VLOOKUP(B88,INSUMOS!$C:$G,5,FALSE),IF(C88="Ana",VLOOKUP(B88,'ANALISIS UNITARIOS'!$B:$J,9,FALSE),IF(C88="MO",VLOOKUP(B88,'MANO DE  OBRA '!$B:$C,2,FALSE),)))</f>
        <v>377.06</v>
      </c>
      <c r="I88" s="126">
        <f t="shared" si="17"/>
        <v>188.53</v>
      </c>
      <c r="J88" s="137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</row>
    <row r="89" spans="1:26" x14ac:dyDescent="0.25">
      <c r="A89" s="125"/>
      <c r="B89" s="49" t="s">
        <v>66</v>
      </c>
      <c r="C89" s="125" t="s">
        <v>67</v>
      </c>
      <c r="D89" s="124">
        <v>1</v>
      </c>
      <c r="E89" s="125" t="s">
        <v>68</v>
      </c>
      <c r="F89" s="126">
        <f>H89</f>
        <v>2273.71</v>
      </c>
      <c r="G89" s="126">
        <v>0</v>
      </c>
      <c r="H89" s="126">
        <v>2273.71</v>
      </c>
      <c r="I89" s="126">
        <f t="shared" si="17"/>
        <v>2273.71</v>
      </c>
      <c r="J89" s="137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</row>
    <row r="90" spans="1:26" x14ac:dyDescent="0.25">
      <c r="A90" s="125"/>
      <c r="B90" s="49" t="s">
        <v>69</v>
      </c>
      <c r="C90" s="125" t="s">
        <v>67</v>
      </c>
      <c r="D90" s="124">
        <v>1</v>
      </c>
      <c r="E90" s="125" t="s">
        <v>68</v>
      </c>
      <c r="F90" s="126">
        <f t="shared" ref="F90:F95" si="18">H90</f>
        <v>828.89</v>
      </c>
      <c r="G90" s="126">
        <v>0</v>
      </c>
      <c r="H90" s="126">
        <v>828.89</v>
      </c>
      <c r="I90" s="126">
        <f t="shared" si="17"/>
        <v>828.89</v>
      </c>
      <c r="J90" s="137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</row>
    <row r="91" spans="1:26" x14ac:dyDescent="0.25">
      <c r="A91" s="125"/>
      <c r="B91" s="161" t="s">
        <v>70</v>
      </c>
      <c r="C91" s="125" t="s">
        <v>67</v>
      </c>
      <c r="D91" s="124">
        <v>2</v>
      </c>
      <c r="E91" s="125" t="s">
        <v>68</v>
      </c>
      <c r="F91" s="126">
        <f t="shared" si="18"/>
        <v>828.89</v>
      </c>
      <c r="G91" s="126">
        <v>0</v>
      </c>
      <c r="H91" s="126">
        <v>828.89</v>
      </c>
      <c r="I91" s="126">
        <f t="shared" si="17"/>
        <v>1657.78</v>
      </c>
      <c r="J91" s="137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</row>
    <row r="92" spans="1:26" x14ac:dyDescent="0.25">
      <c r="A92" s="125"/>
      <c r="B92" s="49" t="s">
        <v>71</v>
      </c>
      <c r="C92" s="125" t="s">
        <v>67</v>
      </c>
      <c r="D92" s="124">
        <v>2</v>
      </c>
      <c r="E92" s="125" t="s">
        <v>68</v>
      </c>
      <c r="F92" s="126">
        <f t="shared" si="18"/>
        <v>828.89</v>
      </c>
      <c r="G92" s="126">
        <v>0</v>
      </c>
      <c r="H92" s="126">
        <v>828.89</v>
      </c>
      <c r="I92" s="126">
        <f t="shared" si="17"/>
        <v>1657.78</v>
      </c>
      <c r="J92" s="137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</row>
    <row r="93" spans="1:26" x14ac:dyDescent="0.25">
      <c r="A93" s="125"/>
      <c r="B93" s="49" t="s">
        <v>72</v>
      </c>
      <c r="C93" s="125" t="s">
        <v>67</v>
      </c>
      <c r="D93" s="124">
        <v>1</v>
      </c>
      <c r="E93" s="125" t="s">
        <v>68</v>
      </c>
      <c r="F93" s="126">
        <f t="shared" si="18"/>
        <v>828.89</v>
      </c>
      <c r="G93" s="126">
        <v>0</v>
      </c>
      <c r="H93" s="126">
        <v>828.89</v>
      </c>
      <c r="I93" s="126">
        <f t="shared" si="17"/>
        <v>828.89</v>
      </c>
      <c r="J93" s="137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</row>
    <row r="94" spans="1:26" x14ac:dyDescent="0.25">
      <c r="A94" s="125"/>
      <c r="B94" s="49" t="s">
        <v>73</v>
      </c>
      <c r="C94" s="125" t="s">
        <v>67</v>
      </c>
      <c r="D94" s="124">
        <v>1</v>
      </c>
      <c r="E94" s="125" t="s">
        <v>68</v>
      </c>
      <c r="F94" s="126">
        <f t="shared" si="18"/>
        <v>828.89</v>
      </c>
      <c r="G94" s="126">
        <v>0</v>
      </c>
      <c r="H94" s="126">
        <v>828.89</v>
      </c>
      <c r="I94" s="126">
        <f t="shared" si="17"/>
        <v>828.89</v>
      </c>
      <c r="J94" s="137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</row>
    <row r="95" spans="1:26" x14ac:dyDescent="0.25">
      <c r="A95" s="125"/>
      <c r="B95" s="161" t="s">
        <v>74</v>
      </c>
      <c r="C95" s="125" t="s">
        <v>67</v>
      </c>
      <c r="D95" s="124">
        <v>1</v>
      </c>
      <c r="E95" s="125" t="s">
        <v>68</v>
      </c>
      <c r="F95" s="126">
        <f t="shared" si="18"/>
        <v>828.89</v>
      </c>
      <c r="G95" s="126">
        <v>0</v>
      </c>
      <c r="H95" s="126">
        <v>828.89</v>
      </c>
      <c r="I95" s="126">
        <f t="shared" si="17"/>
        <v>828.89</v>
      </c>
      <c r="J95" s="137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</row>
    <row r="96" spans="1:26" x14ac:dyDescent="0.25">
      <c r="A96" s="125"/>
      <c r="B96" s="49"/>
      <c r="C96" s="143"/>
      <c r="D96" s="124"/>
      <c r="E96" s="125"/>
      <c r="F96" s="125"/>
      <c r="G96" s="130"/>
      <c r="H96" s="125"/>
      <c r="I96" s="144" t="s">
        <v>75</v>
      </c>
      <c r="J96" s="126">
        <f>SUM(I84:I95)</f>
        <v>15314.41</v>
      </c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</row>
    <row r="97" spans="1:26" x14ac:dyDescent="0.25">
      <c r="A97" s="125"/>
      <c r="B97" s="49"/>
      <c r="C97" s="125"/>
      <c r="D97" s="127"/>
      <c r="E97" s="127"/>
      <c r="F97" s="127"/>
      <c r="G97" s="128"/>
      <c r="H97" s="127"/>
      <c r="I97" s="138"/>
      <c r="J97" s="127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99"/>
    </row>
    <row r="98" spans="1:26" x14ac:dyDescent="0.25">
      <c r="A98" s="119"/>
      <c r="B98" s="162" t="s">
        <v>76</v>
      </c>
      <c r="C98" s="119"/>
      <c r="D98" s="120"/>
      <c r="E98" s="119"/>
      <c r="F98" s="119"/>
      <c r="G98" s="121"/>
      <c r="H98" s="140" t="s">
        <v>77</v>
      </c>
      <c r="I98" s="126"/>
      <c r="J98" s="150"/>
      <c r="K98" s="115"/>
      <c r="L98" s="115"/>
      <c r="M98" s="115"/>
      <c r="N98" s="115"/>
      <c r="O98" s="115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</row>
    <row r="99" spans="1:26" x14ac:dyDescent="0.25">
      <c r="A99" s="125"/>
      <c r="B99" s="161" t="s">
        <v>78</v>
      </c>
      <c r="C99" s="125"/>
      <c r="D99" s="124">
        <v>18</v>
      </c>
      <c r="E99" s="125" t="s">
        <v>22</v>
      </c>
      <c r="F99" s="125"/>
      <c r="G99" s="130"/>
      <c r="H99" s="144"/>
      <c r="I99" s="126"/>
      <c r="J99" s="137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</row>
    <row r="100" spans="1:26" x14ac:dyDescent="0.25">
      <c r="A100" s="125"/>
      <c r="B100" s="161" t="s">
        <v>79</v>
      </c>
      <c r="C100" s="125"/>
      <c r="D100" s="124">
        <v>20</v>
      </c>
      <c r="E100" s="125" t="s">
        <v>80</v>
      </c>
      <c r="F100" s="125"/>
      <c r="G100" s="130"/>
      <c r="H100" s="144"/>
      <c r="I100" s="126"/>
      <c r="J100" s="137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</row>
    <row r="101" spans="1:26" x14ac:dyDescent="0.25">
      <c r="A101" s="125"/>
      <c r="B101" s="161" t="s">
        <v>81</v>
      </c>
      <c r="C101" s="125"/>
      <c r="D101" s="145">
        <v>0.2</v>
      </c>
      <c r="E101" s="125" t="s">
        <v>82</v>
      </c>
      <c r="F101" s="125"/>
      <c r="G101" s="130"/>
      <c r="H101" s="144"/>
      <c r="I101" s="126"/>
      <c r="J101" s="137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</row>
    <row r="102" spans="1:26" x14ac:dyDescent="0.25">
      <c r="A102" s="125"/>
      <c r="B102" s="161" t="s">
        <v>83</v>
      </c>
      <c r="C102" s="125"/>
      <c r="D102" s="126">
        <v>209601.36</v>
      </c>
      <c r="E102" s="125" t="s">
        <v>84</v>
      </c>
      <c r="F102" s="125"/>
      <c r="G102" s="130"/>
      <c r="H102" s="144"/>
      <c r="I102" s="126"/>
      <c r="J102" s="137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</row>
    <row r="103" spans="1:26" x14ac:dyDescent="0.25">
      <c r="A103" s="125"/>
      <c r="B103" s="161" t="s">
        <v>85</v>
      </c>
      <c r="C103" s="125" t="s">
        <v>86</v>
      </c>
      <c r="D103" s="126">
        <v>83840.543999999994</v>
      </c>
      <c r="E103" s="125" t="s">
        <v>84</v>
      </c>
      <c r="F103" s="125"/>
      <c r="G103" s="130"/>
      <c r="H103" s="144"/>
      <c r="I103" s="126"/>
      <c r="J103" s="137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</row>
    <row r="104" spans="1:26" x14ac:dyDescent="0.25">
      <c r="A104" s="125"/>
      <c r="B104" s="49" t="s">
        <v>87</v>
      </c>
      <c r="C104" s="125"/>
      <c r="D104" s="146">
        <v>1200</v>
      </c>
      <c r="E104" s="125" t="s">
        <v>88</v>
      </c>
      <c r="F104" s="125"/>
      <c r="G104" s="130"/>
      <c r="H104" s="144"/>
      <c r="I104" s="126"/>
      <c r="J104" s="137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</row>
    <row r="105" spans="1:26" x14ac:dyDescent="0.25">
      <c r="A105" s="125"/>
      <c r="B105" s="161" t="s">
        <v>89</v>
      </c>
      <c r="C105" s="125"/>
      <c r="D105" s="124">
        <v>69.86712</v>
      </c>
      <c r="E105" s="125" t="s">
        <v>84</v>
      </c>
      <c r="F105" s="125"/>
      <c r="G105" s="130"/>
      <c r="H105" s="144"/>
      <c r="I105" s="126"/>
      <c r="J105" s="137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</row>
    <row r="106" spans="1:26" x14ac:dyDescent="0.25">
      <c r="A106" s="125"/>
      <c r="B106" s="161" t="s">
        <v>90</v>
      </c>
      <c r="C106" s="147">
        <v>0.36</v>
      </c>
      <c r="D106" s="126">
        <v>75456.489600000001</v>
      </c>
      <c r="E106" s="125" t="s">
        <v>84</v>
      </c>
      <c r="F106" s="125"/>
      <c r="G106" s="130"/>
      <c r="H106" s="127"/>
      <c r="I106" s="126"/>
      <c r="J106" s="137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</row>
    <row r="107" spans="1:26" x14ac:dyDescent="0.25">
      <c r="A107" s="119"/>
      <c r="B107" s="161" t="s">
        <v>91</v>
      </c>
      <c r="C107" s="125"/>
      <c r="D107" s="124">
        <v>62.880408000000003</v>
      </c>
      <c r="E107" s="125" t="s">
        <v>84</v>
      </c>
      <c r="F107" s="125"/>
      <c r="G107" s="130"/>
      <c r="H107" s="148"/>
      <c r="I107" s="138"/>
      <c r="J107" s="137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</row>
    <row r="108" spans="1:26" x14ac:dyDescent="0.25">
      <c r="A108" s="125"/>
      <c r="B108" s="161" t="s">
        <v>92</v>
      </c>
      <c r="C108" s="125">
        <v>0.05</v>
      </c>
      <c r="D108" s="124">
        <v>1</v>
      </c>
      <c r="E108" s="125" t="s">
        <v>93</v>
      </c>
      <c r="F108" s="125"/>
      <c r="G108" s="130"/>
      <c r="H108" s="127"/>
      <c r="I108" s="126"/>
      <c r="J108" s="137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</row>
    <row r="109" spans="1:26" x14ac:dyDescent="0.25">
      <c r="A109" s="125"/>
      <c r="B109" s="161" t="s">
        <v>94</v>
      </c>
      <c r="C109" s="147">
        <v>0.15</v>
      </c>
      <c r="D109" s="124">
        <v>41.174999999999997</v>
      </c>
      <c r="E109" s="125" t="s">
        <v>84</v>
      </c>
      <c r="F109" s="125"/>
      <c r="G109" s="130"/>
      <c r="H109" s="144"/>
      <c r="I109" s="126"/>
      <c r="J109" s="137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</row>
    <row r="110" spans="1:26" x14ac:dyDescent="0.25">
      <c r="A110" s="125"/>
      <c r="B110" s="49"/>
      <c r="C110" s="125"/>
      <c r="D110" s="129"/>
      <c r="E110" s="125"/>
      <c r="F110" s="125"/>
      <c r="G110" s="130"/>
      <c r="H110" s="129"/>
      <c r="I110" s="126"/>
      <c r="J110" s="137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</row>
    <row r="111" spans="1:26" x14ac:dyDescent="0.25">
      <c r="A111" s="119"/>
      <c r="B111" s="162" t="s">
        <v>96</v>
      </c>
      <c r="C111" s="119"/>
      <c r="D111" s="120"/>
      <c r="E111" s="119"/>
      <c r="F111" s="119"/>
      <c r="G111" s="121"/>
      <c r="H111" s="119"/>
      <c r="I111" s="139" t="s">
        <v>95</v>
      </c>
      <c r="J111" s="136">
        <f>SUM(I112:I116)</f>
        <v>500.83</v>
      </c>
      <c r="K111" s="115"/>
      <c r="L111" s="115"/>
      <c r="M111" s="115"/>
      <c r="N111" s="115"/>
      <c r="O111" s="115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</row>
    <row r="112" spans="1:26" x14ac:dyDescent="0.25">
      <c r="A112" s="125"/>
      <c r="B112" s="161" t="s">
        <v>97</v>
      </c>
      <c r="C112" s="125"/>
      <c r="D112" s="124">
        <v>1</v>
      </c>
      <c r="E112" s="125" t="s">
        <v>62</v>
      </c>
      <c r="F112" s="126">
        <v>69.87</v>
      </c>
      <c r="G112" s="149">
        <v>0</v>
      </c>
      <c r="H112" s="126">
        <v>69.87</v>
      </c>
      <c r="I112" s="126">
        <v>69.87</v>
      </c>
      <c r="J112" s="137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</row>
    <row r="113" spans="1:26" x14ac:dyDescent="0.25">
      <c r="A113" s="125"/>
      <c r="B113" s="161" t="s">
        <v>98</v>
      </c>
      <c r="C113" s="125"/>
      <c r="D113" s="124">
        <v>1</v>
      </c>
      <c r="E113" s="125" t="s">
        <v>62</v>
      </c>
      <c r="F113" s="126">
        <v>62.88</v>
      </c>
      <c r="G113" s="149">
        <v>0</v>
      </c>
      <c r="H113" s="126">
        <v>62.88</v>
      </c>
      <c r="I113" s="126">
        <v>62.88</v>
      </c>
      <c r="J113" s="137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</row>
    <row r="114" spans="1:26" x14ac:dyDescent="0.25">
      <c r="A114" s="125"/>
      <c r="B114" s="161" t="s">
        <v>99</v>
      </c>
      <c r="C114" s="147">
        <v>0.75</v>
      </c>
      <c r="D114" s="124">
        <v>1</v>
      </c>
      <c r="E114" s="125" t="s">
        <v>62</v>
      </c>
      <c r="F114" s="126">
        <v>52.4</v>
      </c>
      <c r="G114" s="149">
        <v>0</v>
      </c>
      <c r="H114" s="126">
        <v>52.4</v>
      </c>
      <c r="I114" s="126">
        <v>52.4</v>
      </c>
      <c r="J114" s="137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</row>
    <row r="115" spans="1:26" x14ac:dyDescent="0.25">
      <c r="A115" s="125"/>
      <c r="B115" s="161" t="s">
        <v>100</v>
      </c>
      <c r="C115" s="151"/>
      <c r="D115" s="124">
        <v>1</v>
      </c>
      <c r="E115" s="125" t="s">
        <v>93</v>
      </c>
      <c r="F115" s="126">
        <v>274.5</v>
      </c>
      <c r="G115" s="149">
        <v>0</v>
      </c>
      <c r="H115" s="126">
        <v>274.5</v>
      </c>
      <c r="I115" s="126">
        <v>274.5</v>
      </c>
      <c r="J115" s="137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</row>
    <row r="116" spans="1:26" x14ac:dyDescent="0.25">
      <c r="A116" s="125"/>
      <c r="B116" s="161" t="s">
        <v>94</v>
      </c>
      <c r="C116" s="147">
        <v>0.15</v>
      </c>
      <c r="D116" s="124"/>
      <c r="E116" s="125"/>
      <c r="F116" s="126">
        <v>41.18</v>
      </c>
      <c r="G116" s="149">
        <v>0</v>
      </c>
      <c r="H116" s="126">
        <v>41.18</v>
      </c>
      <c r="I116" s="126">
        <v>41.18</v>
      </c>
      <c r="J116" s="137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</row>
    <row r="117" spans="1:26" x14ac:dyDescent="0.25">
      <c r="A117" s="125"/>
      <c r="B117" s="49"/>
      <c r="C117" s="125"/>
      <c r="D117" s="127"/>
      <c r="E117" s="127"/>
      <c r="F117" s="127"/>
      <c r="G117" s="128"/>
      <c r="H117" s="125"/>
      <c r="I117" s="138"/>
      <c r="J117" s="127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</row>
    <row r="118" spans="1:26" x14ac:dyDescent="0.25">
      <c r="A118" s="119"/>
      <c r="B118" s="162" t="s">
        <v>102</v>
      </c>
      <c r="C118" s="119" t="s">
        <v>103</v>
      </c>
      <c r="D118" s="120">
        <v>18</v>
      </c>
      <c r="E118" s="119"/>
      <c r="F118" s="119"/>
      <c r="G118" s="121"/>
      <c r="H118" s="122"/>
      <c r="I118" s="139" t="s">
        <v>22</v>
      </c>
      <c r="J118" s="136">
        <f>ROUND(I125/D118,2)</f>
        <v>463.44</v>
      </c>
      <c r="K118" s="115"/>
      <c r="L118" s="115"/>
      <c r="M118" s="115"/>
      <c r="N118" s="115"/>
      <c r="O118" s="115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</row>
    <row r="119" spans="1:26" x14ac:dyDescent="0.25">
      <c r="A119" s="125"/>
      <c r="B119" s="161" t="s">
        <v>96</v>
      </c>
      <c r="C119" s="125" t="s">
        <v>104</v>
      </c>
      <c r="D119" s="124">
        <v>5</v>
      </c>
      <c r="E119" s="125" t="s">
        <v>95</v>
      </c>
      <c r="F119" s="126">
        <v>500.83</v>
      </c>
      <c r="G119" s="149">
        <v>0</v>
      </c>
      <c r="H119" s="126">
        <v>500.83</v>
      </c>
      <c r="I119" s="126">
        <f t="shared" ref="I119:I124" si="19">ROUND(D119*H119,2)</f>
        <v>2504.15</v>
      </c>
      <c r="J119" s="137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</row>
    <row r="120" spans="1:26" x14ac:dyDescent="0.25">
      <c r="A120" s="125"/>
      <c r="B120" s="49" t="s">
        <v>66</v>
      </c>
      <c r="C120" s="125" t="s">
        <v>67</v>
      </c>
      <c r="D120" s="124">
        <v>5</v>
      </c>
      <c r="E120" s="125" t="s">
        <v>95</v>
      </c>
      <c r="F120" s="126">
        <v>284.214</v>
      </c>
      <c r="G120" s="149">
        <v>0</v>
      </c>
      <c r="H120" s="126">
        <v>284.214</v>
      </c>
      <c r="I120" s="126">
        <f t="shared" si="19"/>
        <v>1421.07</v>
      </c>
      <c r="J120" s="137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</row>
    <row r="121" spans="1:26" x14ac:dyDescent="0.25">
      <c r="A121" s="125"/>
      <c r="B121" s="49" t="s">
        <v>69</v>
      </c>
      <c r="C121" s="125" t="s">
        <v>67</v>
      </c>
      <c r="D121" s="124">
        <v>15</v>
      </c>
      <c r="E121" s="125" t="s">
        <v>95</v>
      </c>
      <c r="F121" s="126">
        <v>103.611</v>
      </c>
      <c r="G121" s="149">
        <v>0</v>
      </c>
      <c r="H121" s="126">
        <v>103.611</v>
      </c>
      <c r="I121" s="126">
        <f t="shared" si="19"/>
        <v>1554.17</v>
      </c>
      <c r="J121" s="137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</row>
    <row r="122" spans="1:26" x14ac:dyDescent="0.25">
      <c r="A122" s="125"/>
      <c r="B122" s="49" t="s">
        <v>105</v>
      </c>
      <c r="C122" s="125" t="s">
        <v>67</v>
      </c>
      <c r="D122" s="124">
        <v>5</v>
      </c>
      <c r="E122" s="125" t="s">
        <v>95</v>
      </c>
      <c r="F122" s="126">
        <v>103.611</v>
      </c>
      <c r="G122" s="149">
        <v>0</v>
      </c>
      <c r="H122" s="126">
        <v>103.611</v>
      </c>
      <c r="I122" s="126">
        <f t="shared" si="19"/>
        <v>518.05999999999995</v>
      </c>
      <c r="J122" s="137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</row>
    <row r="123" spans="1:26" x14ac:dyDescent="0.25">
      <c r="A123" s="125"/>
      <c r="B123" s="49" t="s">
        <v>106</v>
      </c>
      <c r="C123" s="125" t="s">
        <v>67</v>
      </c>
      <c r="D123" s="124">
        <v>15</v>
      </c>
      <c r="E123" s="125" t="s">
        <v>95</v>
      </c>
      <c r="F123" s="126">
        <v>103.611</v>
      </c>
      <c r="G123" s="149">
        <v>0</v>
      </c>
      <c r="H123" s="126">
        <v>103.611</v>
      </c>
      <c r="I123" s="126">
        <f t="shared" si="19"/>
        <v>1554.17</v>
      </c>
      <c r="J123" s="137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</row>
    <row r="124" spans="1:26" x14ac:dyDescent="0.25">
      <c r="A124" s="125"/>
      <c r="B124" s="49" t="s">
        <v>107</v>
      </c>
      <c r="C124" s="125" t="s">
        <v>67</v>
      </c>
      <c r="D124" s="124">
        <v>5</v>
      </c>
      <c r="E124" s="125" t="s">
        <v>95</v>
      </c>
      <c r="F124" s="126">
        <v>158.066</v>
      </c>
      <c r="G124" s="149">
        <v>0</v>
      </c>
      <c r="H124" s="126">
        <v>158.066</v>
      </c>
      <c r="I124" s="126">
        <f t="shared" si="19"/>
        <v>790.33</v>
      </c>
      <c r="J124" s="137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</row>
    <row r="125" spans="1:26" x14ac:dyDescent="0.25">
      <c r="A125" s="125"/>
      <c r="B125" s="49"/>
      <c r="C125" s="125"/>
      <c r="D125" s="124"/>
      <c r="E125" s="125"/>
      <c r="F125" s="125"/>
      <c r="G125" s="130"/>
      <c r="H125" s="163" t="s">
        <v>108</v>
      </c>
      <c r="I125" s="126">
        <f>SUM(I119:I124)</f>
        <v>8341.9500000000007</v>
      </c>
      <c r="J125" s="137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</row>
    <row r="126" spans="1:26" x14ac:dyDescent="0.25">
      <c r="A126" s="125"/>
      <c r="B126" s="49"/>
      <c r="C126" s="125"/>
      <c r="D126" s="127"/>
      <c r="E126" s="127"/>
      <c r="F126" s="127"/>
      <c r="G126" s="128"/>
      <c r="H126" s="127"/>
      <c r="I126" s="138"/>
      <c r="J126" s="127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</row>
    <row r="127" spans="1:26" x14ac:dyDescent="0.25">
      <c r="A127" s="119"/>
      <c r="B127" s="162" t="s">
        <v>109</v>
      </c>
      <c r="C127" s="119" t="s">
        <v>103</v>
      </c>
      <c r="D127" s="120">
        <v>18</v>
      </c>
      <c r="E127" s="119"/>
      <c r="F127" s="119"/>
      <c r="G127" s="121"/>
      <c r="H127" s="122"/>
      <c r="I127" s="139" t="s">
        <v>22</v>
      </c>
      <c r="J127" s="136">
        <f>ROUND(I137/D127,2)</f>
        <v>622.73</v>
      </c>
      <c r="K127" s="115"/>
      <c r="L127" s="115"/>
      <c r="M127" s="115"/>
      <c r="N127" s="115"/>
      <c r="O127" s="115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</row>
    <row r="128" spans="1:26" x14ac:dyDescent="0.25">
      <c r="A128" s="125"/>
      <c r="B128" s="161" t="s">
        <v>96</v>
      </c>
      <c r="C128" s="125" t="s">
        <v>104</v>
      </c>
      <c r="D128" s="124">
        <v>5</v>
      </c>
      <c r="E128" s="125" t="s">
        <v>95</v>
      </c>
      <c r="F128" s="151">
        <v>500.83</v>
      </c>
      <c r="G128" s="149">
        <v>0</v>
      </c>
      <c r="H128" s="126">
        <v>500.83</v>
      </c>
      <c r="I128" s="126">
        <f t="shared" ref="I128:I136" si="20">ROUND(D128*H128,2)</f>
        <v>2504.15</v>
      </c>
      <c r="J128" s="137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</row>
    <row r="129" spans="1:26" x14ac:dyDescent="0.25">
      <c r="A129" s="125"/>
      <c r="B129" s="49" t="s">
        <v>101</v>
      </c>
      <c r="C129" s="125" t="s">
        <v>104</v>
      </c>
      <c r="D129" s="124">
        <v>5</v>
      </c>
      <c r="E129" s="125" t="s">
        <v>95</v>
      </c>
      <c r="F129" s="151">
        <v>366.2</v>
      </c>
      <c r="G129" s="149">
        <v>0</v>
      </c>
      <c r="H129" s="126">
        <v>366.2</v>
      </c>
      <c r="I129" s="126">
        <f t="shared" si="20"/>
        <v>1831</v>
      </c>
      <c r="J129" s="137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</row>
    <row r="130" spans="1:26" x14ac:dyDescent="0.25">
      <c r="A130" s="125"/>
      <c r="B130" s="49" t="s">
        <v>66</v>
      </c>
      <c r="C130" s="125" t="s">
        <v>67</v>
      </c>
      <c r="D130" s="124">
        <v>5</v>
      </c>
      <c r="E130" s="125" t="s">
        <v>95</v>
      </c>
      <c r="F130" s="151">
        <v>284.214</v>
      </c>
      <c r="G130" s="149">
        <v>0</v>
      </c>
      <c r="H130" s="126">
        <v>284.214</v>
      </c>
      <c r="I130" s="126">
        <f t="shared" si="20"/>
        <v>1421.07</v>
      </c>
      <c r="J130" s="137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</row>
    <row r="131" spans="1:26" x14ac:dyDescent="0.25">
      <c r="A131" s="125"/>
      <c r="B131" s="49" t="s">
        <v>69</v>
      </c>
      <c r="C131" s="125" t="s">
        <v>67</v>
      </c>
      <c r="D131" s="124">
        <v>15</v>
      </c>
      <c r="E131" s="125" t="s">
        <v>95</v>
      </c>
      <c r="F131" s="151">
        <v>103.611</v>
      </c>
      <c r="G131" s="149">
        <v>0</v>
      </c>
      <c r="H131" s="126">
        <v>103.611</v>
      </c>
      <c r="I131" s="126">
        <f t="shared" si="20"/>
        <v>1554.17</v>
      </c>
      <c r="J131" s="137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</row>
    <row r="132" spans="1:26" x14ac:dyDescent="0.25">
      <c r="A132" s="125"/>
      <c r="B132" s="49" t="s">
        <v>105</v>
      </c>
      <c r="C132" s="125" t="s">
        <v>67</v>
      </c>
      <c r="D132" s="124">
        <v>5</v>
      </c>
      <c r="E132" s="125" t="s">
        <v>95</v>
      </c>
      <c r="F132" s="151">
        <v>103.611</v>
      </c>
      <c r="G132" s="149">
        <v>0</v>
      </c>
      <c r="H132" s="126">
        <v>103.611</v>
      </c>
      <c r="I132" s="126">
        <f t="shared" si="20"/>
        <v>518.05999999999995</v>
      </c>
      <c r="J132" s="137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</row>
    <row r="133" spans="1:26" x14ac:dyDescent="0.25">
      <c r="A133" s="125"/>
      <c r="B133" s="49" t="s">
        <v>110</v>
      </c>
      <c r="C133" s="125" t="s">
        <v>67</v>
      </c>
      <c r="D133" s="124">
        <v>5</v>
      </c>
      <c r="E133" s="125" t="s">
        <v>95</v>
      </c>
      <c r="F133" s="151">
        <v>103.611</v>
      </c>
      <c r="G133" s="149">
        <v>0</v>
      </c>
      <c r="H133" s="126">
        <v>103.611</v>
      </c>
      <c r="I133" s="126">
        <f t="shared" si="20"/>
        <v>518.05999999999995</v>
      </c>
      <c r="J133" s="137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</row>
    <row r="134" spans="1:26" x14ac:dyDescent="0.25">
      <c r="A134" s="125"/>
      <c r="B134" s="49" t="s">
        <v>106</v>
      </c>
      <c r="C134" s="125" t="s">
        <v>67</v>
      </c>
      <c r="D134" s="124">
        <v>15</v>
      </c>
      <c r="E134" s="125" t="s">
        <v>95</v>
      </c>
      <c r="F134" s="151">
        <v>103.611</v>
      </c>
      <c r="G134" s="149">
        <v>0</v>
      </c>
      <c r="H134" s="126">
        <v>103.611</v>
      </c>
      <c r="I134" s="126">
        <f t="shared" si="20"/>
        <v>1554.17</v>
      </c>
      <c r="J134" s="137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</row>
    <row r="135" spans="1:26" x14ac:dyDescent="0.25">
      <c r="A135" s="125"/>
      <c r="B135" s="49" t="s">
        <v>111</v>
      </c>
      <c r="C135" s="125" t="s">
        <v>67</v>
      </c>
      <c r="D135" s="124">
        <v>5</v>
      </c>
      <c r="E135" s="125" t="s">
        <v>95</v>
      </c>
      <c r="F135" s="151">
        <v>103.611</v>
      </c>
      <c r="G135" s="149">
        <v>0</v>
      </c>
      <c r="H135" s="126">
        <v>103.611</v>
      </c>
      <c r="I135" s="126">
        <f t="shared" si="20"/>
        <v>518.05999999999995</v>
      </c>
      <c r="J135" s="137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</row>
    <row r="136" spans="1:26" x14ac:dyDescent="0.25">
      <c r="A136" s="125"/>
      <c r="B136" s="49" t="s">
        <v>107</v>
      </c>
      <c r="C136" s="125" t="s">
        <v>67</v>
      </c>
      <c r="D136" s="124">
        <v>5</v>
      </c>
      <c r="E136" s="125" t="s">
        <v>95</v>
      </c>
      <c r="F136" s="151">
        <v>158.066</v>
      </c>
      <c r="G136" s="149">
        <v>0</v>
      </c>
      <c r="H136" s="126">
        <v>158.066</v>
      </c>
      <c r="I136" s="126">
        <f t="shared" si="20"/>
        <v>790.33</v>
      </c>
      <c r="J136" s="137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</row>
    <row r="137" spans="1:26" x14ac:dyDescent="0.25">
      <c r="A137" s="125"/>
      <c r="B137" s="49"/>
      <c r="C137" s="125"/>
      <c r="D137" s="124"/>
      <c r="E137" s="125"/>
      <c r="F137" s="125"/>
      <c r="G137" s="130"/>
      <c r="H137" s="163" t="s">
        <v>108</v>
      </c>
      <c r="I137" s="126">
        <f>SUM(I128:I136)</f>
        <v>11209.069999999998</v>
      </c>
      <c r="J137" s="137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</row>
    <row r="138" spans="1:26" x14ac:dyDescent="0.25">
      <c r="A138" s="125"/>
      <c r="B138" s="49"/>
      <c r="C138" s="125"/>
      <c r="D138" s="127"/>
      <c r="E138" s="127"/>
      <c r="F138" s="127"/>
      <c r="G138" s="128"/>
      <c r="H138" s="127"/>
      <c r="I138" s="138"/>
      <c r="J138" s="127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</row>
    <row r="139" spans="1:26" x14ac:dyDescent="0.25">
      <c r="A139" s="119"/>
      <c r="B139" s="162" t="s">
        <v>112</v>
      </c>
      <c r="C139" s="119"/>
      <c r="D139" s="120"/>
      <c r="E139" s="119"/>
      <c r="F139" s="119"/>
      <c r="G139" s="121"/>
      <c r="H139" s="122"/>
      <c r="I139" s="139" t="s">
        <v>22</v>
      </c>
      <c r="J139" s="136">
        <f>SUM(I140:I144)</f>
        <v>6441.33</v>
      </c>
      <c r="K139" s="115"/>
      <c r="L139" s="115"/>
      <c r="M139" s="115"/>
      <c r="N139" s="115"/>
      <c r="O139" s="115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</row>
    <row r="140" spans="1:26" x14ac:dyDescent="0.25">
      <c r="A140" s="125"/>
      <c r="B140" s="161" t="s">
        <v>113</v>
      </c>
      <c r="C140" s="192" t="s">
        <v>17</v>
      </c>
      <c r="D140" s="152">
        <v>0.52290000000000003</v>
      </c>
      <c r="E140" s="125" t="s">
        <v>22</v>
      </c>
      <c r="F140" s="126">
        <f>IF(C140="Insumo",VLOOKUP(B140,INSUMOS!$C:$E,3,FALSE),"")</f>
        <v>1525.42</v>
      </c>
      <c r="G140" s="126">
        <v>274.58</v>
      </c>
      <c r="H140" s="126">
        <f>IF(C140="Insumo",VLOOKUP(B140,INSUMOS!$C:$G,5,FALSE),IF(C140="Ana",VLOOKUP(B140,'ANALISIS UNITARIOS'!$B:$J,9,FALSE),IF(C140="MO",VLOOKUP(B140,'MANO DE  OBRA '!$B:$C,2,FALSE),)))</f>
        <v>1800</v>
      </c>
      <c r="I140" s="126">
        <f t="shared" ref="I140:I144" si="21">ROUND(D140*H140,2)</f>
        <v>941.22</v>
      </c>
      <c r="J140" s="137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</row>
    <row r="141" spans="1:26" x14ac:dyDescent="0.25">
      <c r="A141" s="125"/>
      <c r="B141" s="161" t="s">
        <v>114</v>
      </c>
      <c r="C141" s="192" t="s">
        <v>17</v>
      </c>
      <c r="D141" s="152">
        <v>0.85440000000000005</v>
      </c>
      <c r="E141" s="125" t="s">
        <v>22</v>
      </c>
      <c r="F141" s="126">
        <f>IF(C141="Insumo",VLOOKUP(B141,INSUMOS!$C:$E,3,FALSE),"")</f>
        <v>1144.07</v>
      </c>
      <c r="G141" s="126">
        <v>205.93</v>
      </c>
      <c r="H141" s="126">
        <f>IF(C141="Insumo",VLOOKUP(B141,INSUMOS!$C:$G,5,FALSE),IF(C141="Ana",VLOOKUP(B141,'ANALISIS UNITARIOS'!$B:$J,9,FALSE),IF(C141="MO",VLOOKUP(B141,'MANO DE  OBRA '!$B:$C,2,FALSE),)))</f>
        <v>1350</v>
      </c>
      <c r="I141" s="126">
        <f t="shared" si="21"/>
        <v>1153.44</v>
      </c>
      <c r="J141" s="137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</row>
    <row r="142" spans="1:26" x14ac:dyDescent="0.25">
      <c r="A142" s="125"/>
      <c r="B142" s="161" t="s">
        <v>115</v>
      </c>
      <c r="C142" s="192" t="s">
        <v>17</v>
      </c>
      <c r="D142" s="124">
        <v>60</v>
      </c>
      <c r="E142" s="125" t="s">
        <v>93</v>
      </c>
      <c r="F142" s="126">
        <f>IF(C142="Insumo",VLOOKUP(B142,INSUMOS!$C:$E,3,FALSE),"")</f>
        <v>0.61</v>
      </c>
      <c r="G142" s="126">
        <v>0</v>
      </c>
      <c r="H142" s="126">
        <f>IF(C142="Insumo",VLOOKUP(B142,INSUMOS!$C:$G,5,FALSE),IF(C142="Ana",VLOOKUP(B142,'ANALISIS UNITARIOS'!$B:$J,9,FALSE),IF(C142="MO",VLOOKUP(B142,'MANO DE  OBRA '!$B:$C,2,FALSE),)))</f>
        <v>0.61</v>
      </c>
      <c r="I142" s="126">
        <f t="shared" si="21"/>
        <v>36.6</v>
      </c>
      <c r="J142" s="137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</row>
    <row r="143" spans="1:26" x14ac:dyDescent="0.25">
      <c r="A143" s="125"/>
      <c r="B143" s="161" t="s">
        <v>116</v>
      </c>
      <c r="C143" s="192" t="s">
        <v>17</v>
      </c>
      <c r="D143" s="124">
        <v>6.4</v>
      </c>
      <c r="E143" s="125" t="s">
        <v>117</v>
      </c>
      <c r="F143" s="126">
        <f>IF(C143="Insumo",VLOOKUP(B143,INSUMOS!$C:$E,3,FALSE),"")</f>
        <v>415.25</v>
      </c>
      <c r="G143" s="126">
        <v>64.83</v>
      </c>
      <c r="H143" s="126">
        <f>IF(C143="Insumo",VLOOKUP(B143,INSUMOS!$C:$G,5,FALSE),IF(C143="Ana",VLOOKUP(B143,'ANALISIS UNITARIOS'!$B:$J,9,FALSE),IF(C143="MO",VLOOKUP(B143,'MANO DE  OBRA '!$B:$C,2,FALSE),)))</f>
        <v>489.995</v>
      </c>
      <c r="I143" s="126">
        <f t="shared" si="21"/>
        <v>3135.97</v>
      </c>
      <c r="J143" s="137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</row>
    <row r="144" spans="1:26" x14ac:dyDescent="0.25">
      <c r="A144" s="125"/>
      <c r="B144" s="161" t="s">
        <v>56</v>
      </c>
      <c r="C144" s="125" t="s">
        <v>104</v>
      </c>
      <c r="D144" s="124">
        <v>1.38</v>
      </c>
      <c r="E144" s="125" t="s">
        <v>22</v>
      </c>
      <c r="F144" s="126">
        <f>IF(C144="Ana",H144-G144,H144)</f>
        <v>796.4799999999999</v>
      </c>
      <c r="G144" s="126">
        <v>54.32</v>
      </c>
      <c r="H144" s="126">
        <f>IF(C144="Insumo",VLOOKUP(B144,INSUMOS!$C:$G,5,FALSE),IF(C144="Ana",VLOOKUP(B144,'ANALISIS UNITARIOS'!$B:$J,9,FALSE),IF(C144="MO",VLOOKUP(B144,'MANO DE  OBRA '!$B:$C,2,FALSE),)))</f>
        <v>850.8</v>
      </c>
      <c r="I144" s="126">
        <f t="shared" si="21"/>
        <v>1174.0999999999999</v>
      </c>
      <c r="J144" s="137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</row>
    <row r="145" spans="1:26" x14ac:dyDescent="0.25">
      <c r="A145" s="125"/>
      <c r="B145" s="49"/>
      <c r="C145" s="125"/>
      <c r="D145" s="127"/>
      <c r="E145" s="127"/>
      <c r="F145" s="127"/>
      <c r="G145" s="128"/>
      <c r="H145" s="127"/>
      <c r="I145" s="138"/>
      <c r="J145" s="127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</row>
    <row r="146" spans="1:26" x14ac:dyDescent="0.25">
      <c r="A146" s="119"/>
      <c r="B146" s="162" t="s">
        <v>118</v>
      </c>
      <c r="C146" s="119"/>
      <c r="D146" s="120"/>
      <c r="E146" s="119"/>
      <c r="F146" s="119"/>
      <c r="G146" s="121"/>
      <c r="H146" s="122"/>
      <c r="I146" s="139" t="s">
        <v>22</v>
      </c>
      <c r="J146" s="136">
        <f>SUM(I147:I151)</f>
        <v>5906.78</v>
      </c>
      <c r="K146" s="115"/>
      <c r="L146" s="115"/>
      <c r="M146" s="115"/>
      <c r="N146" s="115"/>
      <c r="O146" s="115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</row>
    <row r="147" spans="1:26" x14ac:dyDescent="0.25">
      <c r="A147" s="125"/>
      <c r="B147" s="161" t="s">
        <v>113</v>
      </c>
      <c r="C147" s="192" t="s">
        <v>17</v>
      </c>
      <c r="D147" s="152">
        <v>0.52290000000000003</v>
      </c>
      <c r="E147" s="125" t="s">
        <v>22</v>
      </c>
      <c r="F147" s="126">
        <f>IF(C147="Insumo",VLOOKUP(B147,INSUMOS!$C:$E,3,FALSE),"")</f>
        <v>1525.42</v>
      </c>
      <c r="G147" s="126">
        <v>274.58</v>
      </c>
      <c r="H147" s="126">
        <f>IF(C147="Insumo",VLOOKUP(B147,INSUMOS!$C:$G,5,FALSE),IF(C147="Ana",VLOOKUP(B147,'ANALISIS UNITARIOS'!$B:$J,9,FALSE),IF(C147="MO",VLOOKUP(B147,'MANO DE  OBRA '!$B:$C,2,FALSE),)))</f>
        <v>1800</v>
      </c>
      <c r="I147" s="126">
        <f t="shared" ref="I147:I151" si="22">ROUND(D147*H147,2)</f>
        <v>941.22</v>
      </c>
      <c r="J147" s="137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</row>
    <row r="148" spans="1:26" x14ac:dyDescent="0.25">
      <c r="A148" s="125"/>
      <c r="B148" s="161" t="s">
        <v>114</v>
      </c>
      <c r="C148" s="192" t="s">
        <v>17</v>
      </c>
      <c r="D148" s="152">
        <v>0.85440000000000005</v>
      </c>
      <c r="E148" s="125" t="s">
        <v>22</v>
      </c>
      <c r="F148" s="126">
        <f>IF(C148="Insumo",VLOOKUP(B148,INSUMOS!$C:$E,3,FALSE),"")</f>
        <v>1144.07</v>
      </c>
      <c r="G148" s="126">
        <v>205.93</v>
      </c>
      <c r="H148" s="126">
        <f>IF(C148="Insumo",VLOOKUP(B148,INSUMOS!$C:$G,5,FALSE),IF(C148="Ana",VLOOKUP(B148,'ANALISIS UNITARIOS'!$B:$J,9,FALSE),IF(C148="MO",VLOOKUP(B148,'MANO DE  OBRA '!$B:$C,2,FALSE),)))</f>
        <v>1350</v>
      </c>
      <c r="I148" s="126">
        <f t="shared" si="22"/>
        <v>1153.44</v>
      </c>
      <c r="J148" s="137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</row>
    <row r="149" spans="1:26" x14ac:dyDescent="0.25">
      <c r="A149" s="125"/>
      <c r="B149" s="161" t="s">
        <v>115</v>
      </c>
      <c r="C149" s="192" t="s">
        <v>17</v>
      </c>
      <c r="D149" s="124">
        <v>60</v>
      </c>
      <c r="E149" s="125" t="s">
        <v>93</v>
      </c>
      <c r="F149" s="126">
        <f>IF(C149="Insumo",VLOOKUP(B149,INSUMOS!$C:$E,3,FALSE),"")</f>
        <v>0.61</v>
      </c>
      <c r="G149" s="126">
        <v>0</v>
      </c>
      <c r="H149" s="126">
        <f>IF(C149="Insumo",VLOOKUP(B149,INSUMOS!$C:$G,5,FALSE),IF(C149="Ana",VLOOKUP(B149,'ANALISIS UNITARIOS'!$B:$J,9,FALSE),IF(C149="MO",VLOOKUP(B149,'MANO DE  OBRA '!$B:$C,2,FALSE),)))</f>
        <v>0.61</v>
      </c>
      <c r="I149" s="126">
        <f t="shared" si="22"/>
        <v>36.6</v>
      </c>
      <c r="J149" s="137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</row>
    <row r="150" spans="1:26" x14ac:dyDescent="0.25">
      <c r="A150" s="125"/>
      <c r="B150" s="161" t="s">
        <v>116</v>
      </c>
      <c r="C150" s="192" t="s">
        <v>17</v>
      </c>
      <c r="D150" s="124">
        <v>6.4</v>
      </c>
      <c r="E150" s="125" t="s">
        <v>117</v>
      </c>
      <c r="F150" s="126">
        <f>IF(C150="Insumo",VLOOKUP(B150,INSUMOS!$C:$E,3,FALSE),"")</f>
        <v>415.25</v>
      </c>
      <c r="G150" s="126">
        <v>64.83</v>
      </c>
      <c r="H150" s="126">
        <f>IF(C150="Insumo",VLOOKUP(B150,INSUMOS!$C:$G,5,FALSE),IF(C150="Ana",VLOOKUP(B150,'ANALISIS UNITARIOS'!$B:$J,9,FALSE),IF(C150="MO",VLOOKUP(B150,'MANO DE  OBRA '!$B:$C,2,FALSE),)))</f>
        <v>489.995</v>
      </c>
      <c r="I150" s="126">
        <f t="shared" si="22"/>
        <v>3135.97</v>
      </c>
      <c r="J150" s="137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</row>
    <row r="151" spans="1:26" x14ac:dyDescent="0.25">
      <c r="A151" s="125"/>
      <c r="B151" s="161" t="s">
        <v>102</v>
      </c>
      <c r="C151" s="125" t="s">
        <v>104</v>
      </c>
      <c r="D151" s="124">
        <v>1.38</v>
      </c>
      <c r="E151" s="125" t="s">
        <v>22</v>
      </c>
      <c r="F151" s="126">
        <f>IF(C151="Ana",H151-G151,H151)</f>
        <v>463.44</v>
      </c>
      <c r="G151" s="126">
        <v>0</v>
      </c>
      <c r="H151" s="126">
        <f>IF(C151="Insumo",VLOOKUP(B151,INSUMOS!$C:$G,5,FALSE),IF(C151="Ana",VLOOKUP(B151,'ANALISIS UNITARIOS'!$B:$J,9,FALSE),IF(C151="MO",VLOOKUP(B151,'MANO DE  OBRA '!$B:$C,2,FALSE),)))</f>
        <v>463.44</v>
      </c>
      <c r="I151" s="126">
        <f t="shared" si="22"/>
        <v>639.54999999999995</v>
      </c>
      <c r="J151" s="137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</row>
    <row r="152" spans="1:26" x14ac:dyDescent="0.25">
      <c r="A152" s="125"/>
      <c r="B152" s="49"/>
      <c r="C152" s="125"/>
      <c r="D152" s="127"/>
      <c r="E152" s="127"/>
      <c r="F152" s="127"/>
      <c r="G152" s="128"/>
      <c r="H152" s="127"/>
      <c r="I152" s="138"/>
      <c r="J152" s="127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</row>
    <row r="153" spans="1:26" x14ac:dyDescent="0.25">
      <c r="A153" s="119"/>
      <c r="B153" s="162" t="s">
        <v>119</v>
      </c>
      <c r="C153" s="119"/>
      <c r="D153" s="120"/>
      <c r="E153" s="119"/>
      <c r="F153" s="119"/>
      <c r="G153" s="121"/>
      <c r="H153" s="122"/>
      <c r="I153" s="139" t="s">
        <v>22</v>
      </c>
      <c r="J153" s="136">
        <f>SUM(I154:I158)</f>
        <v>6126.5999999999995</v>
      </c>
      <c r="K153" s="115"/>
      <c r="L153" s="115"/>
      <c r="M153" s="115"/>
      <c r="N153" s="115"/>
      <c r="O153" s="115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</row>
    <row r="154" spans="1:26" x14ac:dyDescent="0.25">
      <c r="A154" s="125"/>
      <c r="B154" s="161" t="s">
        <v>113</v>
      </c>
      <c r="C154" s="192" t="s">
        <v>17</v>
      </c>
      <c r="D154" s="152">
        <v>0.52290000000000003</v>
      </c>
      <c r="E154" s="125" t="s">
        <v>22</v>
      </c>
      <c r="F154" s="126">
        <f>IF(C154="Insumo",VLOOKUP(B154,INSUMOS!$C:$E,3,FALSE),"")</f>
        <v>1525.42</v>
      </c>
      <c r="G154" s="126">
        <v>274.58</v>
      </c>
      <c r="H154" s="126">
        <f>IF(C154="Insumo",VLOOKUP(B154,INSUMOS!$C:$G,5,FALSE),IF(C154="Ana",VLOOKUP(B154,'ANALISIS UNITARIOS'!$B:$J,9,FALSE),IF(C154="MO",VLOOKUP(B154,'MANO DE  OBRA '!$B:$C,2,FALSE),)))</f>
        <v>1800</v>
      </c>
      <c r="I154" s="126">
        <f t="shared" ref="I154:I158" si="23">ROUND(D154*H154,2)</f>
        <v>941.22</v>
      </c>
      <c r="J154" s="137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</row>
    <row r="155" spans="1:26" x14ac:dyDescent="0.25">
      <c r="A155" s="125"/>
      <c r="B155" s="161" t="s">
        <v>114</v>
      </c>
      <c r="C155" s="192" t="s">
        <v>17</v>
      </c>
      <c r="D155" s="152">
        <v>0.85440000000000005</v>
      </c>
      <c r="E155" s="125" t="s">
        <v>22</v>
      </c>
      <c r="F155" s="126">
        <f>IF(C155="Insumo",VLOOKUP(B155,INSUMOS!$C:$E,3,FALSE),"")</f>
        <v>1144.07</v>
      </c>
      <c r="G155" s="126">
        <v>205.93</v>
      </c>
      <c r="H155" s="126">
        <f>IF(C155="Insumo",VLOOKUP(B155,INSUMOS!$C:$G,5,FALSE),IF(C155="Ana",VLOOKUP(B155,'ANALISIS UNITARIOS'!$B:$J,9,FALSE),IF(C155="MO",VLOOKUP(B155,'MANO DE  OBRA '!$B:$C,2,FALSE),)))</f>
        <v>1350</v>
      </c>
      <c r="I155" s="126">
        <f t="shared" si="23"/>
        <v>1153.44</v>
      </c>
      <c r="J155" s="137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</row>
    <row r="156" spans="1:26" x14ac:dyDescent="0.25">
      <c r="A156" s="125"/>
      <c r="B156" s="161" t="s">
        <v>115</v>
      </c>
      <c r="C156" s="192" t="s">
        <v>17</v>
      </c>
      <c r="D156" s="124">
        <v>60</v>
      </c>
      <c r="E156" s="125" t="s">
        <v>93</v>
      </c>
      <c r="F156" s="126">
        <f>IF(C156="Insumo",VLOOKUP(B156,INSUMOS!$C:$E,3,FALSE),"")</f>
        <v>0.61</v>
      </c>
      <c r="G156" s="126">
        <v>0</v>
      </c>
      <c r="H156" s="126">
        <f>IF(C156="Insumo",VLOOKUP(B156,INSUMOS!$C:$G,5,FALSE),IF(C156="Ana",VLOOKUP(B156,'ANALISIS UNITARIOS'!$B:$J,9,FALSE),IF(C156="MO",VLOOKUP(B156,'MANO DE  OBRA '!$B:$C,2,FALSE),)))</f>
        <v>0.61</v>
      </c>
      <c r="I156" s="126">
        <f t="shared" si="23"/>
        <v>36.6</v>
      </c>
      <c r="J156" s="137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</row>
    <row r="157" spans="1:26" x14ac:dyDescent="0.25">
      <c r="A157" s="125"/>
      <c r="B157" s="161" t="s">
        <v>116</v>
      </c>
      <c r="C157" s="192" t="s">
        <v>17</v>
      </c>
      <c r="D157" s="124">
        <v>6.4</v>
      </c>
      <c r="E157" s="125" t="s">
        <v>117</v>
      </c>
      <c r="F157" s="126">
        <f>IF(C157="Insumo",VLOOKUP(B157,INSUMOS!$C:$E,3,FALSE),"")</f>
        <v>415.25</v>
      </c>
      <c r="G157" s="126">
        <v>64.83</v>
      </c>
      <c r="H157" s="126">
        <f>IF(C157="Insumo",VLOOKUP(B157,INSUMOS!$C:$G,5,FALSE),IF(C157="Ana",VLOOKUP(B157,'ANALISIS UNITARIOS'!$B:$J,9,FALSE),IF(C157="MO",VLOOKUP(B157,'MANO DE  OBRA '!$B:$C,2,FALSE),)))</f>
        <v>489.995</v>
      </c>
      <c r="I157" s="126">
        <f t="shared" si="23"/>
        <v>3135.97</v>
      </c>
      <c r="J157" s="137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</row>
    <row r="158" spans="1:26" x14ac:dyDescent="0.25">
      <c r="A158" s="125"/>
      <c r="B158" s="161" t="s">
        <v>109</v>
      </c>
      <c r="C158" s="125" t="s">
        <v>104</v>
      </c>
      <c r="D158" s="124">
        <v>1.38</v>
      </c>
      <c r="E158" s="125" t="s">
        <v>22</v>
      </c>
      <c r="F158" s="126">
        <f>IF(C158="Ana",H158-G158,H158)</f>
        <v>622.73</v>
      </c>
      <c r="G158" s="126">
        <v>0</v>
      </c>
      <c r="H158" s="126">
        <f>IF(C158="Insumo",VLOOKUP(B158,INSUMOS!$C:$G,5,FALSE),IF(C158="Ana",VLOOKUP(B158,'ANALISIS UNITARIOS'!$B:$J,9,FALSE),IF(C158="MO",VLOOKUP(B158,'MANO DE  OBRA '!$B:$C,2,FALSE),)))</f>
        <v>622.73</v>
      </c>
      <c r="I158" s="126">
        <f t="shared" si="23"/>
        <v>859.37</v>
      </c>
      <c r="J158" s="137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</row>
    <row r="159" spans="1:26" x14ac:dyDescent="0.25">
      <c r="A159" s="125"/>
      <c r="B159" s="49"/>
      <c r="C159" s="125"/>
      <c r="D159" s="127"/>
      <c r="E159" s="127"/>
      <c r="F159" s="127"/>
      <c r="G159" s="128"/>
      <c r="H159" s="127"/>
      <c r="I159" s="138"/>
      <c r="J159" s="127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</row>
    <row r="160" spans="1:26" x14ac:dyDescent="0.25">
      <c r="A160" s="119"/>
      <c r="B160" s="162" t="s">
        <v>120</v>
      </c>
      <c r="C160" s="119"/>
      <c r="D160" s="120"/>
      <c r="E160" s="119"/>
      <c r="F160" s="119"/>
      <c r="G160" s="121"/>
      <c r="H160" s="122"/>
      <c r="I160" s="139" t="s">
        <v>22</v>
      </c>
      <c r="J160" s="136">
        <f>SUM(I161:I165)</f>
        <v>7197.84</v>
      </c>
      <c r="K160" s="115"/>
      <c r="L160" s="115"/>
      <c r="M160" s="115"/>
      <c r="N160" s="115"/>
      <c r="O160" s="115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</row>
    <row r="161" spans="1:26" x14ac:dyDescent="0.25">
      <c r="A161" s="125"/>
      <c r="B161" s="161" t="s">
        <v>113</v>
      </c>
      <c r="C161" s="192" t="s">
        <v>17</v>
      </c>
      <c r="D161" s="152">
        <v>0.44</v>
      </c>
      <c r="E161" s="125" t="s">
        <v>22</v>
      </c>
      <c r="F161" s="126">
        <f>IF(C161="Insumo",VLOOKUP(B161,INSUMOS!$C:$E,3,FALSE),"")</f>
        <v>1525.42</v>
      </c>
      <c r="G161" s="126">
        <v>274.58</v>
      </c>
      <c r="H161" s="126">
        <f>IF(C161="Insumo",VLOOKUP(B161,INSUMOS!$C:$G,5,FALSE),IF(C161="Ana",VLOOKUP(B161,'ANALISIS UNITARIOS'!$B:$J,9,FALSE),IF(C161="MO",VLOOKUP(B161,'MANO DE  OBRA '!$B:$C,2,FALSE),)))</f>
        <v>1800</v>
      </c>
      <c r="I161" s="126">
        <f t="shared" ref="I161:I165" si="24">ROUND(D161*H161,2)</f>
        <v>792</v>
      </c>
      <c r="J161" s="137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</row>
    <row r="162" spans="1:26" x14ac:dyDescent="0.25">
      <c r="A162" s="125"/>
      <c r="B162" s="161" t="s">
        <v>114</v>
      </c>
      <c r="C162" s="192" t="s">
        <v>17</v>
      </c>
      <c r="D162" s="152">
        <v>0.88</v>
      </c>
      <c r="E162" s="125" t="s">
        <v>22</v>
      </c>
      <c r="F162" s="126">
        <f>IF(C162="Insumo",VLOOKUP(B162,INSUMOS!$C:$E,3,FALSE),"")</f>
        <v>1144.07</v>
      </c>
      <c r="G162" s="126">
        <v>205.93</v>
      </c>
      <c r="H162" s="126">
        <f>IF(C162="Insumo",VLOOKUP(B162,INSUMOS!$C:$G,5,FALSE),IF(C162="Ana",VLOOKUP(B162,'ANALISIS UNITARIOS'!$B:$J,9,FALSE),IF(C162="MO",VLOOKUP(B162,'MANO DE  OBRA '!$B:$C,2,FALSE),)))</f>
        <v>1350</v>
      </c>
      <c r="I162" s="126">
        <f t="shared" si="24"/>
        <v>1188</v>
      </c>
      <c r="J162" s="137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</row>
    <row r="163" spans="1:26" x14ac:dyDescent="0.25">
      <c r="A163" s="125"/>
      <c r="B163" s="161" t="s">
        <v>115</v>
      </c>
      <c r="C163" s="192" t="s">
        <v>17</v>
      </c>
      <c r="D163" s="124">
        <v>60</v>
      </c>
      <c r="E163" s="125" t="s">
        <v>93</v>
      </c>
      <c r="F163" s="126">
        <f>IF(C163="Insumo",VLOOKUP(B163,INSUMOS!$C:$E,3,FALSE),"")</f>
        <v>0.61</v>
      </c>
      <c r="G163" s="126">
        <v>0</v>
      </c>
      <c r="H163" s="126">
        <f>IF(C163="Insumo",VLOOKUP(B163,INSUMOS!$C:$G,5,FALSE),IF(C163="Ana",VLOOKUP(B163,'ANALISIS UNITARIOS'!$B:$J,9,FALSE),IF(C163="MO",VLOOKUP(B163,'MANO DE  OBRA '!$B:$C,2,FALSE),)))</f>
        <v>0.61</v>
      </c>
      <c r="I163" s="126">
        <f t="shared" si="24"/>
        <v>36.6</v>
      </c>
      <c r="J163" s="137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</row>
    <row r="164" spans="1:26" x14ac:dyDescent="0.25">
      <c r="A164" s="125"/>
      <c r="B164" s="161" t="s">
        <v>116</v>
      </c>
      <c r="C164" s="192" t="s">
        <v>17</v>
      </c>
      <c r="D164" s="129">
        <v>8.23</v>
      </c>
      <c r="E164" s="125" t="s">
        <v>117</v>
      </c>
      <c r="F164" s="126">
        <f>IF(C164="Insumo",VLOOKUP(B164,INSUMOS!$C:$E,3,FALSE),"")</f>
        <v>415.25</v>
      </c>
      <c r="G164" s="126">
        <v>64.83</v>
      </c>
      <c r="H164" s="126">
        <f>IF(C164="Insumo",VLOOKUP(B164,INSUMOS!$C:$G,5,FALSE),IF(C164="Ana",VLOOKUP(B164,'ANALISIS UNITARIOS'!$B:$J,9,FALSE),IF(C164="MO",VLOOKUP(B164,'MANO DE  OBRA '!$B:$C,2,FALSE),)))</f>
        <v>489.995</v>
      </c>
      <c r="I164" s="126">
        <f t="shared" si="24"/>
        <v>4032.66</v>
      </c>
      <c r="J164" s="137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</row>
    <row r="165" spans="1:26" x14ac:dyDescent="0.25">
      <c r="A165" s="125"/>
      <c r="B165" s="161" t="s">
        <v>56</v>
      </c>
      <c r="C165" s="125" t="s">
        <v>104</v>
      </c>
      <c r="D165" s="129">
        <v>1.35</v>
      </c>
      <c r="E165" s="125" t="s">
        <v>22</v>
      </c>
      <c r="F165" s="126">
        <f>IF(C165="Ana",H165-G165,H165)</f>
        <v>796.4799999999999</v>
      </c>
      <c r="G165" s="126">
        <v>54.32</v>
      </c>
      <c r="H165" s="126">
        <f>IF(C165="Insumo",VLOOKUP(B165,INSUMOS!$C:$G,5,FALSE),IF(C165="Ana",VLOOKUP(B165,'ANALISIS UNITARIOS'!$B:$J,9,FALSE),IF(C165="MO",VLOOKUP(B165,'MANO DE  OBRA '!$B:$C,2,FALSE),)))</f>
        <v>850.8</v>
      </c>
      <c r="I165" s="126">
        <f t="shared" si="24"/>
        <v>1148.58</v>
      </c>
      <c r="J165" s="137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</row>
    <row r="166" spans="1:26" x14ac:dyDescent="0.25">
      <c r="A166" s="125"/>
      <c r="B166" s="49"/>
      <c r="C166" s="125"/>
      <c r="D166" s="127"/>
      <c r="E166" s="127"/>
      <c r="F166" s="127"/>
      <c r="G166" s="128"/>
      <c r="H166" s="127"/>
      <c r="I166" s="138"/>
      <c r="J166" s="127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</row>
    <row r="167" spans="1:26" x14ac:dyDescent="0.25">
      <c r="A167" s="119"/>
      <c r="B167" s="162" t="s">
        <v>121</v>
      </c>
      <c r="C167" s="119"/>
      <c r="D167" s="120"/>
      <c r="E167" s="119"/>
      <c r="F167" s="119"/>
      <c r="G167" s="121"/>
      <c r="H167" s="122"/>
      <c r="I167" s="139" t="s">
        <v>22</v>
      </c>
      <c r="J167" s="136">
        <f>SUM(I168:I172)</f>
        <v>6688.81</v>
      </c>
      <c r="K167" s="115"/>
      <c r="L167" s="115"/>
      <c r="M167" s="115"/>
      <c r="N167" s="115"/>
      <c r="O167" s="115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</row>
    <row r="168" spans="1:26" x14ac:dyDescent="0.25">
      <c r="A168" s="125"/>
      <c r="B168" s="161" t="s">
        <v>113</v>
      </c>
      <c r="C168" s="192" t="s">
        <v>17</v>
      </c>
      <c r="D168" s="152">
        <v>0.44</v>
      </c>
      <c r="E168" s="125" t="s">
        <v>22</v>
      </c>
      <c r="F168" s="126">
        <f>IF(C168="Insumo",VLOOKUP(B168,INSUMOS!$C:$E,3,FALSE),"")</f>
        <v>1525.42</v>
      </c>
      <c r="G168" s="126">
        <v>274.58</v>
      </c>
      <c r="H168" s="126">
        <f>IF(C168="Insumo",VLOOKUP(B168,INSUMOS!$C:$G,5,FALSE),IF(C168="Ana",VLOOKUP(B168,'ANALISIS UNITARIOS'!$B:$J,9,FALSE),IF(C168="MO",VLOOKUP(B168,'MANO DE  OBRA '!$B:$C,2,FALSE),)))</f>
        <v>1800</v>
      </c>
      <c r="I168" s="126">
        <f t="shared" ref="I168:I172" si="25">ROUND(D168*H168,2)</f>
        <v>792</v>
      </c>
      <c r="J168" s="137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</row>
    <row r="169" spans="1:26" x14ac:dyDescent="0.25">
      <c r="A169" s="125"/>
      <c r="B169" s="161" t="s">
        <v>114</v>
      </c>
      <c r="C169" s="192" t="s">
        <v>17</v>
      </c>
      <c r="D169" s="152">
        <v>0.88</v>
      </c>
      <c r="E169" s="125" t="s">
        <v>22</v>
      </c>
      <c r="F169" s="126">
        <f>IF(C169="Insumo",VLOOKUP(B169,INSUMOS!$C:$E,3,FALSE),"")</f>
        <v>1144.07</v>
      </c>
      <c r="G169" s="126">
        <v>205.93</v>
      </c>
      <c r="H169" s="126">
        <f>IF(C169="Insumo",VLOOKUP(B169,INSUMOS!$C:$G,5,FALSE),IF(C169="Ana",VLOOKUP(B169,'ANALISIS UNITARIOS'!$B:$J,9,FALSE),IF(C169="MO",VLOOKUP(B169,'MANO DE  OBRA '!$B:$C,2,FALSE),)))</f>
        <v>1350</v>
      </c>
      <c r="I169" s="126">
        <f t="shared" si="25"/>
        <v>1188</v>
      </c>
      <c r="J169" s="137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</row>
    <row r="170" spans="1:26" x14ac:dyDescent="0.25">
      <c r="A170" s="125"/>
      <c r="B170" s="161" t="s">
        <v>115</v>
      </c>
      <c r="C170" s="192" t="s">
        <v>17</v>
      </c>
      <c r="D170" s="124">
        <v>60</v>
      </c>
      <c r="E170" s="125" t="s">
        <v>93</v>
      </c>
      <c r="F170" s="126">
        <f>IF(C170="Insumo",VLOOKUP(B170,INSUMOS!$C:$E,3,FALSE),"")</f>
        <v>0.61</v>
      </c>
      <c r="G170" s="126">
        <v>0</v>
      </c>
      <c r="H170" s="126">
        <f>IF(C170="Insumo",VLOOKUP(B170,INSUMOS!$C:$G,5,FALSE),IF(C170="Ana",VLOOKUP(B170,'ANALISIS UNITARIOS'!$B:$J,9,FALSE),IF(C170="MO",VLOOKUP(B170,'MANO DE  OBRA '!$B:$C,2,FALSE),)))</f>
        <v>0.61</v>
      </c>
      <c r="I170" s="126">
        <f t="shared" si="25"/>
        <v>36.6</v>
      </c>
      <c r="J170" s="137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</row>
    <row r="171" spans="1:26" x14ac:dyDescent="0.25">
      <c r="A171" s="125"/>
      <c r="B171" s="161" t="s">
        <v>116</v>
      </c>
      <c r="C171" s="192" t="s">
        <v>17</v>
      </c>
      <c r="D171" s="129">
        <v>8.23</v>
      </c>
      <c r="E171" s="125" t="s">
        <v>117</v>
      </c>
      <c r="F171" s="126">
        <f>IF(C171="Insumo",VLOOKUP(B171,INSUMOS!$C:$E,3,FALSE),"")</f>
        <v>415.25</v>
      </c>
      <c r="G171" s="126">
        <v>64.83</v>
      </c>
      <c r="H171" s="126">
        <f>IF(C171="Insumo",VLOOKUP(B171,INSUMOS!$C:$G,5,FALSE),IF(C171="Ana",VLOOKUP(B171,'ANALISIS UNITARIOS'!$B:$J,9,FALSE),IF(C171="MO",VLOOKUP(B171,'MANO DE  OBRA '!$B:$C,2,FALSE),)))</f>
        <v>489.995</v>
      </c>
      <c r="I171" s="126">
        <f t="shared" si="25"/>
        <v>4032.66</v>
      </c>
      <c r="J171" s="137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</row>
    <row r="172" spans="1:26" x14ac:dyDescent="0.25">
      <c r="A172" s="125"/>
      <c r="B172" s="161" t="s">
        <v>102</v>
      </c>
      <c r="C172" s="125" t="s">
        <v>104</v>
      </c>
      <c r="D172" s="124">
        <v>1.38</v>
      </c>
      <c r="E172" s="125" t="s">
        <v>22</v>
      </c>
      <c r="F172" s="126">
        <f>IF(C172="Ana",H172-G172,H172)</f>
        <v>463.44</v>
      </c>
      <c r="G172" s="126">
        <v>0</v>
      </c>
      <c r="H172" s="126">
        <f>IF(C172="Insumo",VLOOKUP(B172,INSUMOS!$C:$G,5,FALSE),IF(C172="Ana",VLOOKUP(B172,'ANALISIS UNITARIOS'!$B:$J,9,FALSE),IF(C172="MO",VLOOKUP(B172,'MANO DE  OBRA '!$B:$C,2,FALSE),)))</f>
        <v>463.44</v>
      </c>
      <c r="I172" s="126">
        <f t="shared" si="25"/>
        <v>639.54999999999995</v>
      </c>
      <c r="J172" s="137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</row>
    <row r="173" spans="1:26" x14ac:dyDescent="0.25">
      <c r="A173" s="125"/>
      <c r="B173" s="49"/>
      <c r="C173" s="125"/>
      <c r="D173" s="127"/>
      <c r="E173" s="127"/>
      <c r="F173" s="127"/>
      <c r="G173" s="128"/>
      <c r="H173" s="127"/>
      <c r="I173" s="138"/>
      <c r="J173" s="127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</row>
    <row r="174" spans="1:26" x14ac:dyDescent="0.25">
      <c r="A174" s="119"/>
      <c r="B174" s="162" t="s">
        <v>122</v>
      </c>
      <c r="C174" s="119"/>
      <c r="D174" s="120"/>
      <c r="E174" s="119"/>
      <c r="F174" s="119"/>
      <c r="G174" s="121"/>
      <c r="H174" s="122"/>
      <c r="I174" s="139" t="s">
        <v>22</v>
      </c>
      <c r="J174" s="136">
        <f>SUM(I175:I179)</f>
        <v>6889.9500000000007</v>
      </c>
      <c r="K174" s="115"/>
      <c r="L174" s="115"/>
      <c r="M174" s="115"/>
      <c r="N174" s="115"/>
      <c r="O174" s="115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</row>
    <row r="175" spans="1:26" x14ac:dyDescent="0.25">
      <c r="A175" s="125"/>
      <c r="B175" s="161" t="s">
        <v>113</v>
      </c>
      <c r="C175" s="192" t="s">
        <v>17</v>
      </c>
      <c r="D175" s="152">
        <v>0.44</v>
      </c>
      <c r="E175" s="125" t="s">
        <v>22</v>
      </c>
      <c r="F175" s="126">
        <f>IF(C175="Insumo",VLOOKUP(B175,INSUMOS!$C:$E,3,FALSE),"")</f>
        <v>1525.42</v>
      </c>
      <c r="G175" s="126">
        <v>274.58</v>
      </c>
      <c r="H175" s="126">
        <f>IF(C175="Insumo",VLOOKUP(B175,INSUMOS!$C:$G,5,FALSE),IF(C175="Ana",VLOOKUP(B175,'ANALISIS UNITARIOS'!$B:$J,9,FALSE),IF(C175="MO",VLOOKUP(B175,'MANO DE  OBRA '!$B:$C,2,FALSE),)))</f>
        <v>1800</v>
      </c>
      <c r="I175" s="126">
        <f t="shared" ref="I175:I179" si="26">ROUND(D175*H175,2)</f>
        <v>792</v>
      </c>
      <c r="J175" s="137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</row>
    <row r="176" spans="1:26" x14ac:dyDescent="0.25">
      <c r="A176" s="125"/>
      <c r="B176" s="161" t="s">
        <v>114</v>
      </c>
      <c r="C176" s="192" t="s">
        <v>17</v>
      </c>
      <c r="D176" s="152">
        <v>0.88</v>
      </c>
      <c r="E176" s="125" t="s">
        <v>22</v>
      </c>
      <c r="F176" s="126">
        <f>IF(C176="Insumo",VLOOKUP(B176,INSUMOS!$C:$E,3,FALSE),"")</f>
        <v>1144.07</v>
      </c>
      <c r="G176" s="126">
        <v>205.93</v>
      </c>
      <c r="H176" s="126">
        <f>IF(C176="Insumo",VLOOKUP(B176,INSUMOS!$C:$G,5,FALSE),IF(C176="Ana",VLOOKUP(B176,'ANALISIS UNITARIOS'!$B:$J,9,FALSE),IF(C176="MO",VLOOKUP(B176,'MANO DE  OBRA '!$B:$C,2,FALSE),)))</f>
        <v>1350</v>
      </c>
      <c r="I176" s="126">
        <f t="shared" si="26"/>
        <v>1188</v>
      </c>
      <c r="J176" s="137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</row>
    <row r="177" spans="1:26" x14ac:dyDescent="0.25">
      <c r="A177" s="125"/>
      <c r="B177" s="161" t="s">
        <v>115</v>
      </c>
      <c r="C177" s="192" t="s">
        <v>17</v>
      </c>
      <c r="D177" s="124">
        <v>60</v>
      </c>
      <c r="E177" s="125" t="s">
        <v>93</v>
      </c>
      <c r="F177" s="126">
        <f>IF(C177="Insumo",VLOOKUP(B177,INSUMOS!$C:$E,3,FALSE),"")</f>
        <v>0.61</v>
      </c>
      <c r="G177" s="126">
        <v>0</v>
      </c>
      <c r="H177" s="126">
        <f>IF(C177="Insumo",VLOOKUP(B177,INSUMOS!$C:$G,5,FALSE),IF(C177="Ana",VLOOKUP(B177,'ANALISIS UNITARIOS'!$B:$J,9,FALSE),IF(C177="MO",VLOOKUP(B177,'MANO DE  OBRA '!$B:$C,2,FALSE),)))</f>
        <v>0.61</v>
      </c>
      <c r="I177" s="126">
        <f t="shared" si="26"/>
        <v>36.6</v>
      </c>
      <c r="J177" s="137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</row>
    <row r="178" spans="1:26" x14ac:dyDescent="0.25">
      <c r="A178" s="125"/>
      <c r="B178" s="161" t="s">
        <v>116</v>
      </c>
      <c r="C178" s="192" t="s">
        <v>17</v>
      </c>
      <c r="D178" s="129">
        <v>8.23</v>
      </c>
      <c r="E178" s="125" t="s">
        <v>117</v>
      </c>
      <c r="F178" s="126">
        <f>IF(C178="Insumo",VLOOKUP(B178,INSUMOS!$C:$E,3,FALSE),"")</f>
        <v>415.25</v>
      </c>
      <c r="G178" s="126">
        <v>64.83</v>
      </c>
      <c r="H178" s="126">
        <f>IF(C178="Insumo",VLOOKUP(B178,INSUMOS!$C:$G,5,FALSE),IF(C178="Ana",VLOOKUP(B178,'ANALISIS UNITARIOS'!$B:$J,9,FALSE),IF(C178="MO",VLOOKUP(B178,'MANO DE  OBRA '!$B:$C,2,FALSE),)))</f>
        <v>489.995</v>
      </c>
      <c r="I178" s="126">
        <f t="shared" si="26"/>
        <v>4032.66</v>
      </c>
      <c r="J178" s="137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</row>
    <row r="179" spans="1:26" x14ac:dyDescent="0.25">
      <c r="A179" s="125"/>
      <c r="B179" s="161" t="s">
        <v>109</v>
      </c>
      <c r="C179" s="125" t="s">
        <v>104</v>
      </c>
      <c r="D179" s="129">
        <v>1.35</v>
      </c>
      <c r="E179" s="125" t="s">
        <v>22</v>
      </c>
      <c r="F179" s="126">
        <f>IF(C179="Ana",H179-G179,H179)</f>
        <v>622.73</v>
      </c>
      <c r="G179" s="126">
        <v>0</v>
      </c>
      <c r="H179" s="126">
        <f>IF(C179="Insumo",VLOOKUP(B179,INSUMOS!$C:$G,5,FALSE),IF(C179="Ana",VLOOKUP(B179,'ANALISIS UNITARIOS'!$B:$J,9,FALSE),IF(C179="MO",VLOOKUP(B179,'MANO DE  OBRA '!$B:$C,2,FALSE),)))</f>
        <v>622.73</v>
      </c>
      <c r="I179" s="126">
        <f t="shared" si="26"/>
        <v>840.69</v>
      </c>
      <c r="J179" s="137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</row>
    <row r="180" spans="1:26" x14ac:dyDescent="0.25">
      <c r="A180" s="125"/>
      <c r="B180" s="49"/>
      <c r="C180" s="125"/>
      <c r="D180" s="129"/>
      <c r="E180" s="127"/>
      <c r="F180" s="127"/>
      <c r="G180" s="128"/>
      <c r="H180" s="127"/>
      <c r="I180" s="138"/>
      <c r="J180" s="127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</row>
    <row r="181" spans="1:26" x14ac:dyDescent="0.25">
      <c r="A181" s="125"/>
      <c r="B181" s="49"/>
      <c r="C181" s="125"/>
      <c r="D181" s="129"/>
      <c r="E181" s="125"/>
      <c r="F181" s="125"/>
      <c r="G181" s="130"/>
      <c r="H181" s="129"/>
      <c r="I181" s="126"/>
      <c r="J181" s="137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</row>
    <row r="182" spans="1:26" x14ac:dyDescent="0.25">
      <c r="A182" s="119"/>
      <c r="B182" s="162" t="s">
        <v>123</v>
      </c>
      <c r="C182" s="119"/>
      <c r="D182" s="140"/>
      <c r="E182" s="119"/>
      <c r="F182" s="119"/>
      <c r="G182" s="121"/>
      <c r="H182" s="140"/>
      <c r="I182" s="136"/>
      <c r="J182" s="150"/>
      <c r="K182" s="115"/>
      <c r="L182" s="115"/>
      <c r="M182" s="115"/>
      <c r="N182" s="115"/>
      <c r="O182" s="115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</row>
    <row r="183" spans="1:26" x14ac:dyDescent="0.25">
      <c r="A183" s="125"/>
      <c r="B183" s="49"/>
      <c r="C183" s="125"/>
      <c r="D183" s="129"/>
      <c r="E183" s="125"/>
      <c r="F183" s="125"/>
      <c r="G183" s="130"/>
      <c r="H183" s="129"/>
      <c r="I183" s="126"/>
      <c r="J183" s="137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</row>
    <row r="184" spans="1:26" x14ac:dyDescent="0.25">
      <c r="A184" s="119"/>
      <c r="B184" s="113" t="s">
        <v>124</v>
      </c>
      <c r="C184" s="119"/>
      <c r="D184" s="120"/>
      <c r="E184" s="119"/>
      <c r="F184" s="119"/>
      <c r="G184" s="121"/>
      <c r="H184" s="122"/>
      <c r="I184" s="136" t="s">
        <v>22</v>
      </c>
      <c r="J184" s="136">
        <f>SUM(I185:I187)</f>
        <v>2875.77</v>
      </c>
      <c r="K184" s="115"/>
      <c r="L184" s="115"/>
      <c r="M184" s="115"/>
      <c r="N184" s="115"/>
      <c r="O184" s="115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</row>
    <row r="185" spans="1:26" x14ac:dyDescent="0.25">
      <c r="A185" s="125"/>
      <c r="B185" s="161" t="s">
        <v>125</v>
      </c>
      <c r="C185" s="192" t="s">
        <v>17</v>
      </c>
      <c r="D185" s="129">
        <v>1.02</v>
      </c>
      <c r="E185" s="125" t="s">
        <v>22</v>
      </c>
      <c r="F185" s="126">
        <f>IF(C185="Insumo",VLOOKUP(B185,INSUMOS!$C:$E,3,FALSE),"")</f>
        <v>1355.93</v>
      </c>
      <c r="G185" s="126">
        <v>244.07</v>
      </c>
      <c r="H185" s="126">
        <f>IF(C185="Insumo",VLOOKUP(B185,INSUMOS!$C:$G,5,FALSE),IF(C185="Ana",VLOOKUP(B185,'ANALISIS UNITARIOS'!$B:$J,9,FALSE),IF(C185="MO",VLOOKUP(B185,'MANO DE  OBRA '!$B:$C,2,FALSE),)))</f>
        <v>1600</v>
      </c>
      <c r="I185" s="126">
        <f t="shared" ref="I185:I187" si="27">ROUND(D185*H185,2)</f>
        <v>1632</v>
      </c>
      <c r="J185" s="137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</row>
    <row r="186" spans="1:26" x14ac:dyDescent="0.25">
      <c r="A186" s="125"/>
      <c r="B186" s="161" t="s">
        <v>126</v>
      </c>
      <c r="C186" s="192" t="s">
        <v>17</v>
      </c>
      <c r="D186" s="129">
        <v>3.06</v>
      </c>
      <c r="E186" s="125" t="s">
        <v>117</v>
      </c>
      <c r="F186" s="126">
        <f>IF(C186="Insumo",VLOOKUP(B186,INSUMOS!$C:$E,3,FALSE),"")</f>
        <v>229.68</v>
      </c>
      <c r="G186" s="126">
        <v>41.34</v>
      </c>
      <c r="H186" s="126">
        <f>IF(C186="Insumo",VLOOKUP(B186,INSUMOS!$C:$G,5,FALSE),IF(C186="Ana",VLOOKUP(B186,'ANALISIS UNITARIOS'!$B:$J,9,FALSE),IF(C186="MO",VLOOKUP(B186,'MANO DE  OBRA '!$B:$C,2,FALSE),)))</f>
        <v>271.02</v>
      </c>
      <c r="I186" s="126">
        <f t="shared" si="27"/>
        <v>829.32</v>
      </c>
      <c r="J186" s="137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</row>
    <row r="187" spans="1:26" x14ac:dyDescent="0.25">
      <c r="A187" s="125"/>
      <c r="B187" s="49" t="s">
        <v>69</v>
      </c>
      <c r="C187" s="125" t="s">
        <v>67</v>
      </c>
      <c r="D187" s="124">
        <v>0.5</v>
      </c>
      <c r="E187" s="125" t="s">
        <v>68</v>
      </c>
      <c r="F187" s="126">
        <f>H187</f>
        <v>828.89</v>
      </c>
      <c r="G187" s="126">
        <v>0</v>
      </c>
      <c r="H187" s="126">
        <f>IF(C187="Insumo",VLOOKUP(B187,INSUMOS!$C:$G,5,FALSE),IF(C187="Ana",VLOOKUP(B187,'ANALISIS UNITARIOS'!$B:$J,9,FALSE),IF(C187="MO",VLOOKUP(B187,'MANO DE  OBRA '!$B:$C,2,FALSE),)))</f>
        <v>828.89</v>
      </c>
      <c r="I187" s="126">
        <f t="shared" si="27"/>
        <v>414.45</v>
      </c>
      <c r="J187" s="137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</row>
    <row r="188" spans="1:26" x14ac:dyDescent="0.25">
      <c r="A188" s="125"/>
      <c r="B188" s="113"/>
      <c r="C188" s="119"/>
      <c r="D188" s="120"/>
      <c r="E188" s="119"/>
      <c r="F188" s="119"/>
      <c r="G188" s="121"/>
      <c r="H188" s="127"/>
      <c r="I188" s="138"/>
      <c r="J188" s="127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</row>
    <row r="189" spans="1:26" x14ac:dyDescent="0.25">
      <c r="A189" s="119"/>
      <c r="B189" s="162" t="s">
        <v>127</v>
      </c>
      <c r="C189" s="119"/>
      <c r="D189" s="120"/>
      <c r="E189" s="119"/>
      <c r="F189" s="119"/>
      <c r="G189" s="121"/>
      <c r="H189" s="122"/>
      <c r="I189" s="136" t="s">
        <v>22</v>
      </c>
      <c r="J189" s="136">
        <f>SUM(I190:I192)</f>
        <v>2875.77</v>
      </c>
      <c r="K189" s="115"/>
      <c r="L189" s="115"/>
      <c r="M189" s="115"/>
      <c r="N189" s="115"/>
      <c r="O189" s="115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</row>
    <row r="190" spans="1:26" x14ac:dyDescent="0.25">
      <c r="A190" s="125"/>
      <c r="B190" s="161" t="s">
        <v>125</v>
      </c>
      <c r="C190" s="192" t="s">
        <v>17</v>
      </c>
      <c r="D190" s="129">
        <v>1.02</v>
      </c>
      <c r="E190" s="125" t="s">
        <v>22</v>
      </c>
      <c r="F190" s="126">
        <f>IF(C190="Insumo",VLOOKUP(B190,INSUMOS!$C:$E,3,FALSE),"")</f>
        <v>1355.93</v>
      </c>
      <c r="G190" s="126">
        <v>244.07</v>
      </c>
      <c r="H190" s="126">
        <f>IF(C190="Insumo",VLOOKUP(B190,INSUMOS!$C:$G,5,FALSE),IF(C190="Ana",VLOOKUP(B190,'ANALISIS UNITARIOS'!$B:$J,9,FALSE),IF(C190="MO",VLOOKUP(B190,'MANO DE  OBRA '!$B:$C,2,FALSE),)))</f>
        <v>1600</v>
      </c>
      <c r="I190" s="126">
        <f>ROUND(D190*H190,0)</f>
        <v>1632</v>
      </c>
      <c r="J190" s="137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</row>
    <row r="191" spans="1:26" x14ac:dyDescent="0.25">
      <c r="A191" s="125"/>
      <c r="B191" s="161" t="s">
        <v>126</v>
      </c>
      <c r="C191" s="192" t="s">
        <v>17</v>
      </c>
      <c r="D191" s="129">
        <v>3.06</v>
      </c>
      <c r="E191" s="125" t="s">
        <v>117</v>
      </c>
      <c r="F191" s="126">
        <f>IF(C191="Insumo",VLOOKUP(B191,INSUMOS!$C:$E,3,FALSE),"")</f>
        <v>229.68</v>
      </c>
      <c r="G191" s="126">
        <v>41.34</v>
      </c>
      <c r="H191" s="126">
        <f>IF(C191="Insumo",VLOOKUP(B191,INSUMOS!$C:$G,5,FALSE),IF(C191="Ana",VLOOKUP(B191,'ANALISIS UNITARIOS'!$B:$J,9,FALSE),IF(C191="MO",VLOOKUP(B191,'MANO DE  OBRA '!$B:$C,2,FALSE),)))</f>
        <v>271.02</v>
      </c>
      <c r="I191" s="126">
        <v>829.32</v>
      </c>
      <c r="J191" s="137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</row>
    <row r="192" spans="1:26" x14ac:dyDescent="0.25">
      <c r="A192" s="125"/>
      <c r="B192" s="161" t="s">
        <v>69</v>
      </c>
      <c r="C192" s="125" t="s">
        <v>67</v>
      </c>
      <c r="D192" s="124">
        <v>0.5</v>
      </c>
      <c r="E192" s="125" t="s">
        <v>68</v>
      </c>
      <c r="F192" s="126">
        <f>H192</f>
        <v>828.89</v>
      </c>
      <c r="G192" s="126">
        <v>0</v>
      </c>
      <c r="H192" s="126">
        <f>IF(C192="Insumo",VLOOKUP(B192,INSUMOS!$C:$G,5,FALSE),IF(C192="Ana",VLOOKUP(B192,'ANALISIS UNITARIOS'!$B:$J,9,FALSE),IF(C192="MO",VLOOKUP(B192,'MANO DE  OBRA '!$B:$C,2,FALSE),)))</f>
        <v>828.89</v>
      </c>
      <c r="I192" s="126">
        <v>414.45</v>
      </c>
      <c r="J192" s="137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</row>
    <row r="193" spans="1:26" x14ac:dyDescent="0.25">
      <c r="A193" s="125"/>
      <c r="B193" s="49"/>
      <c r="C193" s="125"/>
      <c r="D193" s="127"/>
      <c r="E193" s="127"/>
      <c r="F193" s="127"/>
      <c r="G193" s="128"/>
      <c r="H193" s="129"/>
      <c r="I193" s="138"/>
      <c r="J193" s="127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</row>
    <row r="194" spans="1:26" x14ac:dyDescent="0.25">
      <c r="A194" s="119"/>
      <c r="B194" s="162" t="s">
        <v>128</v>
      </c>
      <c r="C194" s="119"/>
      <c r="D194" s="120"/>
      <c r="E194" s="119"/>
      <c r="F194" s="119"/>
      <c r="G194" s="121"/>
      <c r="H194" s="122"/>
      <c r="I194" s="136" t="s">
        <v>22</v>
      </c>
      <c r="J194" s="136">
        <f>SUM(I195:I198)</f>
        <v>13333</v>
      </c>
      <c r="K194" s="115"/>
      <c r="L194" s="115"/>
      <c r="M194" s="115"/>
      <c r="N194" s="115"/>
      <c r="O194" s="115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</row>
    <row r="195" spans="1:26" x14ac:dyDescent="0.25">
      <c r="A195" s="125"/>
      <c r="B195" s="161" t="s">
        <v>115</v>
      </c>
      <c r="C195" s="192" t="s">
        <v>17</v>
      </c>
      <c r="D195" s="124">
        <v>71.959999999999994</v>
      </c>
      <c r="E195" s="125" t="s">
        <v>93</v>
      </c>
      <c r="F195" s="126">
        <f>IF(C195="Insumo",VLOOKUP(B195,INSUMOS!$C:$E,3,FALSE),"")</f>
        <v>0.61</v>
      </c>
      <c r="G195" s="126">
        <v>0</v>
      </c>
      <c r="H195" s="126">
        <f>IF(C195="Insumo",VLOOKUP(B195,INSUMOS!$C:$G,5,FALSE),IF(C195="Ana",VLOOKUP(B195,'ANALISIS UNITARIOS'!$B:$J,9,FALSE),IF(C195="MO",VLOOKUP(B195,'MANO DE  OBRA '!$B:$C,2,FALSE),)))</f>
        <v>0.61</v>
      </c>
      <c r="I195" s="126">
        <f t="shared" ref="I195:I198" si="28">ROUND(D195*H195,0)</f>
        <v>44</v>
      </c>
      <c r="J195" s="137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</row>
    <row r="196" spans="1:26" x14ac:dyDescent="0.25">
      <c r="A196" s="125"/>
      <c r="B196" s="161" t="s">
        <v>125</v>
      </c>
      <c r="C196" s="192" t="s">
        <v>17</v>
      </c>
      <c r="D196" s="153">
        <v>0.69399999999999995</v>
      </c>
      <c r="E196" s="125" t="s">
        <v>22</v>
      </c>
      <c r="F196" s="126">
        <f>IF(C196="Insumo",VLOOKUP(B196,INSUMOS!$C:$E,3,FALSE),"")</f>
        <v>1355.93</v>
      </c>
      <c r="G196" s="126">
        <v>244.07</v>
      </c>
      <c r="H196" s="126">
        <f>IF(C196="Insumo",VLOOKUP(B196,INSUMOS!$C:$G,5,FALSE),IF(C196="Ana",VLOOKUP(B196,'ANALISIS UNITARIOS'!$B:$J,9,FALSE),IF(C196="MO",VLOOKUP(B196,'MANO DE  OBRA '!$B:$C,2,FALSE),)))</f>
        <v>1600</v>
      </c>
      <c r="I196" s="126">
        <f t="shared" si="28"/>
        <v>1110</v>
      </c>
      <c r="J196" s="137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</row>
    <row r="197" spans="1:26" x14ac:dyDescent="0.25">
      <c r="A197" s="125"/>
      <c r="B197" s="161" t="s">
        <v>116</v>
      </c>
      <c r="C197" s="192" t="s">
        <v>17</v>
      </c>
      <c r="D197" s="124">
        <v>24.01</v>
      </c>
      <c r="E197" s="125" t="s">
        <v>117</v>
      </c>
      <c r="F197" s="126">
        <f>IF(C197="Insumo",VLOOKUP(B197,INSUMOS!$C:$E,3,FALSE),"")</f>
        <v>415.25</v>
      </c>
      <c r="G197" s="126">
        <v>64.83</v>
      </c>
      <c r="H197" s="126">
        <f>IF(C197="Insumo",VLOOKUP(B197,INSUMOS!$C:$G,5,FALSE),IF(C197="Ana",VLOOKUP(B197,'ANALISIS UNITARIOS'!$B:$J,9,FALSE),IF(C197="MO",VLOOKUP(B197,'MANO DE  OBRA '!$B:$C,2,FALSE),)))</f>
        <v>489.995</v>
      </c>
      <c r="I197" s="126">
        <f t="shared" si="28"/>
        <v>11765</v>
      </c>
      <c r="J197" s="137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</row>
    <row r="198" spans="1:26" x14ac:dyDescent="0.25">
      <c r="A198" s="125"/>
      <c r="B198" s="161" t="s">
        <v>69</v>
      </c>
      <c r="C198" s="125" t="s">
        <v>67</v>
      </c>
      <c r="D198" s="124">
        <v>0.5</v>
      </c>
      <c r="E198" s="125" t="s">
        <v>68</v>
      </c>
      <c r="F198" s="126">
        <f>H198</f>
        <v>828.89</v>
      </c>
      <c r="G198" s="126">
        <v>0</v>
      </c>
      <c r="H198" s="126">
        <f>IF(C198="Insumo",VLOOKUP(B198,INSUMOS!$C:$G,5,FALSE),IF(C198="Ana",VLOOKUP(B198,'ANALISIS UNITARIOS'!$B:$J,9,FALSE),IF(C198="MO",VLOOKUP(B198,'MANO DE  OBRA '!$B:$C,2,FALSE),)))</f>
        <v>828.89</v>
      </c>
      <c r="I198" s="126">
        <f t="shared" si="28"/>
        <v>414</v>
      </c>
      <c r="J198" s="137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</row>
    <row r="199" spans="1:26" x14ac:dyDescent="0.25">
      <c r="A199" s="125"/>
      <c r="B199" s="49"/>
      <c r="C199" s="125"/>
      <c r="D199" s="127"/>
      <c r="E199" s="127"/>
      <c r="F199" s="127"/>
      <c r="G199" s="128"/>
      <c r="H199" s="129"/>
      <c r="I199" s="138"/>
      <c r="J199" s="127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</row>
    <row r="200" spans="1:26" x14ac:dyDescent="0.25">
      <c r="A200" s="119"/>
      <c r="B200" s="162" t="s">
        <v>129</v>
      </c>
      <c r="C200" s="119"/>
      <c r="D200" s="120"/>
      <c r="E200" s="119"/>
      <c r="F200" s="119"/>
      <c r="G200" s="121"/>
      <c r="H200" s="122"/>
      <c r="I200" s="136" t="s">
        <v>22</v>
      </c>
      <c r="J200" s="136">
        <f>SUM(I201:I204)</f>
        <v>9526</v>
      </c>
      <c r="K200" s="115"/>
      <c r="L200" s="115"/>
      <c r="M200" s="115"/>
      <c r="N200" s="115"/>
      <c r="O200" s="115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</row>
    <row r="201" spans="1:26" x14ac:dyDescent="0.25">
      <c r="A201" s="125"/>
      <c r="B201" s="161" t="s">
        <v>115</v>
      </c>
      <c r="C201" s="192" t="s">
        <v>17</v>
      </c>
      <c r="D201" s="124">
        <v>70.099999999999994</v>
      </c>
      <c r="E201" s="125" t="s">
        <v>93</v>
      </c>
      <c r="F201" s="126">
        <f>IF(C201="Insumo",VLOOKUP(B201,INSUMOS!$C:$E,3,FALSE),"")</f>
        <v>0.61</v>
      </c>
      <c r="G201" s="126">
        <v>0</v>
      </c>
      <c r="H201" s="126">
        <f>IF(C201="Insumo",VLOOKUP(B201,INSUMOS!$C:$G,5,FALSE),IF(C201="Ana",VLOOKUP(B201,'ANALISIS UNITARIOS'!$B:$J,9,FALSE),IF(C201="MO",VLOOKUP(B201,'MANO DE  OBRA '!$B:$C,2,FALSE),)))</f>
        <v>0.61</v>
      </c>
      <c r="I201" s="126">
        <f t="shared" ref="I201:I204" si="29">ROUND(D201*H201,0)</f>
        <v>43</v>
      </c>
      <c r="J201" s="137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</row>
    <row r="202" spans="1:26" x14ac:dyDescent="0.25">
      <c r="A202" s="125"/>
      <c r="B202" s="161" t="s">
        <v>125</v>
      </c>
      <c r="C202" s="192" t="s">
        <v>17</v>
      </c>
      <c r="D202" s="153">
        <v>0.9</v>
      </c>
      <c r="E202" s="125" t="s">
        <v>22</v>
      </c>
      <c r="F202" s="126">
        <f>IF(C202="Insumo",VLOOKUP(B202,INSUMOS!$C:$E,3,FALSE),"")</f>
        <v>1355.93</v>
      </c>
      <c r="G202" s="126">
        <v>244.07</v>
      </c>
      <c r="H202" s="126">
        <f>IF(C202="Insumo",VLOOKUP(B202,INSUMOS!$C:$G,5,FALSE),IF(C202="Ana",VLOOKUP(B202,'ANALISIS UNITARIOS'!$B:$J,9,FALSE),IF(C202="MO",VLOOKUP(B202,'MANO DE  OBRA '!$B:$C,2,FALSE),)))</f>
        <v>1600</v>
      </c>
      <c r="I202" s="126">
        <f t="shared" si="29"/>
        <v>1440</v>
      </c>
      <c r="J202" s="137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</row>
    <row r="203" spans="1:26" x14ac:dyDescent="0.25">
      <c r="A203" s="125"/>
      <c r="B203" s="161" t="s">
        <v>116</v>
      </c>
      <c r="C203" s="192" t="s">
        <v>17</v>
      </c>
      <c r="D203" s="124">
        <v>15.57</v>
      </c>
      <c r="E203" s="125" t="s">
        <v>117</v>
      </c>
      <c r="F203" s="126">
        <f>IF(C203="Insumo",VLOOKUP(B203,INSUMOS!$C:$E,3,FALSE),"")</f>
        <v>415.25</v>
      </c>
      <c r="G203" s="126">
        <v>64.83</v>
      </c>
      <c r="H203" s="126">
        <f>IF(C203="Insumo",VLOOKUP(B203,INSUMOS!$C:$G,5,FALSE),IF(C203="Ana",VLOOKUP(B203,'ANALISIS UNITARIOS'!$B:$J,9,FALSE),IF(C203="MO",VLOOKUP(B203,'MANO DE  OBRA '!$B:$C,2,FALSE),)))</f>
        <v>489.995</v>
      </c>
      <c r="I203" s="126">
        <f t="shared" si="29"/>
        <v>7629</v>
      </c>
      <c r="J203" s="137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</row>
    <row r="204" spans="1:26" x14ac:dyDescent="0.25">
      <c r="A204" s="125"/>
      <c r="B204" s="161" t="s">
        <v>69</v>
      </c>
      <c r="C204" s="125" t="s">
        <v>67</v>
      </c>
      <c r="D204" s="124">
        <v>0.5</v>
      </c>
      <c r="E204" s="125" t="s">
        <v>68</v>
      </c>
      <c r="F204" s="126">
        <f>H204</f>
        <v>828.89</v>
      </c>
      <c r="G204" s="126">
        <v>0</v>
      </c>
      <c r="H204" s="126">
        <f>IF(C204="Insumo",VLOOKUP(B204,INSUMOS!$C:$G,5,FALSE),IF(C204="Ana",VLOOKUP(B204,'ANALISIS UNITARIOS'!$B:$J,9,FALSE),IF(C204="MO",VLOOKUP(B204,'MANO DE  OBRA '!$B:$C,2,FALSE),)))</f>
        <v>828.89</v>
      </c>
      <c r="I204" s="126">
        <f t="shared" si="29"/>
        <v>414</v>
      </c>
      <c r="J204" s="137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</row>
    <row r="205" spans="1:26" x14ac:dyDescent="0.25">
      <c r="A205" s="125"/>
      <c r="B205" s="49"/>
      <c r="C205" s="125"/>
      <c r="D205" s="127"/>
      <c r="E205" s="127"/>
      <c r="F205" s="127"/>
      <c r="G205" s="128"/>
      <c r="H205" s="127"/>
      <c r="I205" s="138"/>
      <c r="J205" s="127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</row>
    <row r="206" spans="1:26" x14ac:dyDescent="0.25">
      <c r="A206" s="119"/>
      <c r="B206" s="162" t="s">
        <v>130</v>
      </c>
      <c r="C206" s="119"/>
      <c r="D206" s="120"/>
      <c r="E206" s="119"/>
      <c r="F206" s="119"/>
      <c r="G206" s="121"/>
      <c r="H206" s="122"/>
      <c r="I206" s="136" t="s">
        <v>22</v>
      </c>
      <c r="J206" s="136">
        <f>SUM(I207:I211)</f>
        <v>11589</v>
      </c>
      <c r="K206" s="115"/>
      <c r="L206" s="115"/>
      <c r="M206" s="115"/>
      <c r="N206" s="115"/>
      <c r="O206" s="115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</row>
    <row r="207" spans="1:26" x14ac:dyDescent="0.25">
      <c r="A207" s="125"/>
      <c r="B207" s="161" t="s">
        <v>115</v>
      </c>
      <c r="C207" s="192" t="s">
        <v>17</v>
      </c>
      <c r="D207" s="124">
        <v>100</v>
      </c>
      <c r="E207" s="125" t="s">
        <v>93</v>
      </c>
      <c r="F207" s="126">
        <f>IF(C207="Insumo",VLOOKUP(B207,INSUMOS!$C:$E,3,FALSE),"")</f>
        <v>0.61</v>
      </c>
      <c r="G207" s="126">
        <v>0</v>
      </c>
      <c r="H207" s="126">
        <f>IF(C207="Insumo",VLOOKUP(B207,INSUMOS!$C:$G,5,FALSE),IF(C207="Ana",VLOOKUP(B207,'ANALISIS UNITARIOS'!$B:$J,9,FALSE),IF(C207="MO",VLOOKUP(B207,'MANO DE  OBRA '!$B:$C,2,FALSE),)))</f>
        <v>0.61</v>
      </c>
      <c r="I207" s="126">
        <f t="shared" ref="I207:I211" si="30">ROUND(D207*H207,0)</f>
        <v>61</v>
      </c>
      <c r="J207" s="137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</row>
    <row r="208" spans="1:26" x14ac:dyDescent="0.25">
      <c r="A208" s="125"/>
      <c r="B208" s="161" t="s">
        <v>125</v>
      </c>
      <c r="C208" s="192" t="s">
        <v>17</v>
      </c>
      <c r="D208" s="129">
        <v>1.02</v>
      </c>
      <c r="E208" s="125" t="s">
        <v>22</v>
      </c>
      <c r="F208" s="126">
        <f>IF(C208="Insumo",VLOOKUP(B208,INSUMOS!$C:$E,3,FALSE),"")</f>
        <v>1355.93</v>
      </c>
      <c r="G208" s="126">
        <v>244.07</v>
      </c>
      <c r="H208" s="126">
        <f>IF(C208="Insumo",VLOOKUP(B208,INSUMOS!$C:$G,5,FALSE),IF(C208="Ana",VLOOKUP(B208,'ANALISIS UNITARIOS'!$B:$J,9,FALSE),IF(C208="MO",VLOOKUP(B208,'MANO DE  OBRA '!$B:$C,2,FALSE),)))</f>
        <v>1600</v>
      </c>
      <c r="I208" s="126">
        <f t="shared" si="30"/>
        <v>1632</v>
      </c>
      <c r="J208" s="137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</row>
    <row r="209" spans="1:26" x14ac:dyDescent="0.25">
      <c r="A209" s="125"/>
      <c r="B209" s="161" t="s">
        <v>126</v>
      </c>
      <c r="C209" s="192" t="s">
        <v>17</v>
      </c>
      <c r="D209" s="129">
        <v>3.06</v>
      </c>
      <c r="E209" s="125" t="s">
        <v>117</v>
      </c>
      <c r="F209" s="126">
        <f>IF(C209="Insumo",VLOOKUP(B209,INSUMOS!$C:$E,3,FALSE),"")</f>
        <v>229.68</v>
      </c>
      <c r="G209" s="126">
        <v>41.34</v>
      </c>
      <c r="H209" s="126">
        <f>IF(C209="Insumo",VLOOKUP(B209,INSUMOS!$C:$G,5,FALSE),IF(C209="Ana",VLOOKUP(B209,'ANALISIS UNITARIOS'!$B:$J,9,FALSE),IF(C209="MO",VLOOKUP(B209,'MANO DE  OBRA '!$B:$C,2,FALSE),)))</f>
        <v>271.02</v>
      </c>
      <c r="I209" s="126">
        <f t="shared" si="30"/>
        <v>829</v>
      </c>
      <c r="J209" s="137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</row>
    <row r="210" spans="1:26" x14ac:dyDescent="0.25">
      <c r="A210" s="125"/>
      <c r="B210" s="161" t="s">
        <v>116</v>
      </c>
      <c r="C210" s="192" t="s">
        <v>17</v>
      </c>
      <c r="D210" s="129">
        <v>17.66</v>
      </c>
      <c r="E210" s="125" t="s">
        <v>117</v>
      </c>
      <c r="F210" s="126">
        <f>IF(C210="Insumo",VLOOKUP(B210,INSUMOS!$C:$E,3,FALSE),"")</f>
        <v>415.25</v>
      </c>
      <c r="G210" s="126">
        <v>64.83</v>
      </c>
      <c r="H210" s="126">
        <f>IF(C210="Insumo",VLOOKUP(B210,INSUMOS!$C:$G,5,FALSE),IF(C210="Ana",VLOOKUP(B210,'ANALISIS UNITARIOS'!$B:$J,9,FALSE),IF(C210="MO",VLOOKUP(B210,'MANO DE  OBRA '!$B:$C,2,FALSE),)))</f>
        <v>489.995</v>
      </c>
      <c r="I210" s="126">
        <f t="shared" si="30"/>
        <v>8653</v>
      </c>
      <c r="J210" s="137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</row>
    <row r="211" spans="1:26" x14ac:dyDescent="0.25">
      <c r="A211" s="125"/>
      <c r="B211" s="161" t="s">
        <v>69</v>
      </c>
      <c r="C211" s="125" t="s">
        <v>67</v>
      </c>
      <c r="D211" s="124">
        <v>0.5</v>
      </c>
      <c r="E211" s="125" t="s">
        <v>68</v>
      </c>
      <c r="F211" s="126">
        <f>H211</f>
        <v>828.89</v>
      </c>
      <c r="G211" s="126">
        <v>0</v>
      </c>
      <c r="H211" s="126">
        <f>IF(C211="Insumo",VLOOKUP(B211,INSUMOS!$C:$G,5,FALSE),IF(C211="Ana",VLOOKUP(B211,'ANALISIS UNITARIOS'!$B:$J,9,FALSE),IF(C211="MO",VLOOKUP(B211,'MANO DE  OBRA '!$B:$C,2,FALSE),)))</f>
        <v>828.89</v>
      </c>
      <c r="I211" s="126">
        <f t="shared" si="30"/>
        <v>414</v>
      </c>
      <c r="J211" s="137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</row>
    <row r="212" spans="1:26" x14ac:dyDescent="0.25">
      <c r="A212" s="125"/>
      <c r="B212" s="49"/>
      <c r="C212" s="125"/>
      <c r="D212" s="127"/>
      <c r="E212" s="127"/>
      <c r="F212" s="127"/>
      <c r="G212" s="128"/>
      <c r="H212" s="127"/>
      <c r="I212" s="138"/>
      <c r="J212" s="127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</row>
    <row r="213" spans="1:26" x14ac:dyDescent="0.25">
      <c r="A213" s="119"/>
      <c r="B213" s="162" t="s">
        <v>131</v>
      </c>
      <c r="C213" s="119"/>
      <c r="D213" s="120"/>
      <c r="E213" s="119"/>
      <c r="F213" s="119"/>
      <c r="G213" s="130"/>
      <c r="H213" s="122"/>
      <c r="I213" s="136" t="s">
        <v>22</v>
      </c>
      <c r="J213" s="136">
        <f>SUM(I214:I217)</f>
        <v>7393</v>
      </c>
      <c r="K213" s="115"/>
      <c r="L213" s="115"/>
      <c r="M213" s="115"/>
      <c r="N213" s="115"/>
      <c r="O213" s="115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</row>
    <row r="214" spans="1:26" x14ac:dyDescent="0.25">
      <c r="A214" s="125"/>
      <c r="B214" s="161" t="s">
        <v>115</v>
      </c>
      <c r="C214" s="192" t="s">
        <v>17</v>
      </c>
      <c r="D214" s="124">
        <v>69.040000000000006</v>
      </c>
      <c r="E214" s="125" t="s">
        <v>93</v>
      </c>
      <c r="F214" s="126">
        <f>IF(C214="Insumo",VLOOKUP(B214,INSUMOS!$C:$E,3,FALSE),"")</f>
        <v>0.61</v>
      </c>
      <c r="G214" s="126">
        <v>0</v>
      </c>
      <c r="H214" s="126">
        <f>IF(C214="Insumo",VLOOKUP(B214,INSUMOS!$C:$G,5,FALSE),IF(C214="Ana",VLOOKUP(B214,'ANALISIS UNITARIOS'!$B:$J,9,FALSE),IF(C214="MO",VLOOKUP(B214,'MANO DE  OBRA '!$B:$C,2,FALSE),)))</f>
        <v>0.61</v>
      </c>
      <c r="I214" s="126">
        <f t="shared" ref="I214:I217" si="31">ROUND(D214*H214,0)</f>
        <v>42</v>
      </c>
      <c r="J214" s="137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</row>
    <row r="215" spans="1:26" x14ac:dyDescent="0.25">
      <c r="A215" s="125"/>
      <c r="B215" s="161" t="s">
        <v>132</v>
      </c>
      <c r="C215" s="192" t="s">
        <v>17</v>
      </c>
      <c r="D215" s="153">
        <v>0.998</v>
      </c>
      <c r="E215" s="125" t="s">
        <v>22</v>
      </c>
      <c r="F215" s="126">
        <f>IF(C215="Insumo",VLOOKUP(B215,INSUMOS!$C:$E,3,FALSE),"")</f>
        <v>1101.69</v>
      </c>
      <c r="G215" s="126">
        <v>198.31</v>
      </c>
      <c r="H215" s="126">
        <f>IF(C215="Insumo",VLOOKUP(B215,INSUMOS!$C:$G,5,FALSE),IF(C215="Ana",VLOOKUP(B215,'ANALISIS UNITARIOS'!$B:$J,9,FALSE),IF(C215="MO",VLOOKUP(B215,'MANO DE  OBRA '!$B:$C,2,FALSE),)))</f>
        <v>1300</v>
      </c>
      <c r="I215" s="126">
        <f t="shared" si="31"/>
        <v>1297</v>
      </c>
      <c r="J215" s="137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</row>
    <row r="216" spans="1:26" x14ac:dyDescent="0.25">
      <c r="A216" s="125"/>
      <c r="B216" s="161" t="s">
        <v>116</v>
      </c>
      <c r="C216" s="192" t="s">
        <v>17</v>
      </c>
      <c r="D216" s="124">
        <v>11.51</v>
      </c>
      <c r="E216" s="125" t="s">
        <v>117</v>
      </c>
      <c r="F216" s="126">
        <f>IF(C216="Insumo",VLOOKUP(B216,INSUMOS!$C:$E,3,FALSE),"")</f>
        <v>415.25</v>
      </c>
      <c r="G216" s="126">
        <v>64.83</v>
      </c>
      <c r="H216" s="126">
        <f>IF(C216="Insumo",VLOOKUP(B216,INSUMOS!$C:$G,5,FALSE),IF(C216="Ana",VLOOKUP(B216,'ANALISIS UNITARIOS'!$B:$J,9,FALSE),IF(C216="MO",VLOOKUP(B216,'MANO DE  OBRA '!$B:$C,2,FALSE),)))</f>
        <v>489.995</v>
      </c>
      <c r="I216" s="126">
        <f t="shared" si="31"/>
        <v>5640</v>
      </c>
      <c r="J216" s="137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</row>
    <row r="217" spans="1:26" x14ac:dyDescent="0.25">
      <c r="A217" s="125"/>
      <c r="B217" s="161" t="s">
        <v>69</v>
      </c>
      <c r="C217" s="125" t="s">
        <v>67</v>
      </c>
      <c r="D217" s="124">
        <v>0.5</v>
      </c>
      <c r="E217" s="125" t="s">
        <v>68</v>
      </c>
      <c r="F217" s="126">
        <f>H217</f>
        <v>828.89</v>
      </c>
      <c r="G217" s="126">
        <v>0</v>
      </c>
      <c r="H217" s="126">
        <f>IF(C217="Insumo",VLOOKUP(B217,INSUMOS!$C:$G,5,FALSE),IF(C217="Ana",VLOOKUP(B217,'ANALISIS UNITARIOS'!$B:$J,9,FALSE),IF(C217="MO",VLOOKUP(B217,'MANO DE  OBRA '!$B:$C,2,FALSE),)))</f>
        <v>828.89</v>
      </c>
      <c r="I217" s="126">
        <f t="shared" si="31"/>
        <v>414</v>
      </c>
      <c r="J217" s="137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</row>
    <row r="218" spans="1:26" x14ac:dyDescent="0.25">
      <c r="A218" s="125"/>
      <c r="B218" s="49"/>
      <c r="C218" s="125"/>
      <c r="D218" s="127"/>
      <c r="E218" s="127"/>
      <c r="F218" s="127"/>
      <c r="G218" s="128"/>
      <c r="H218" s="127"/>
      <c r="I218" s="138"/>
      <c r="J218" s="127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</row>
    <row r="219" spans="1:26" x14ac:dyDescent="0.25">
      <c r="A219" s="119"/>
      <c r="B219" s="162" t="s">
        <v>133</v>
      </c>
      <c r="C219" s="119"/>
      <c r="D219" s="120"/>
      <c r="E219" s="119"/>
      <c r="F219" s="119"/>
      <c r="G219" s="121"/>
      <c r="H219" s="122"/>
      <c r="I219" s="136" t="s">
        <v>22</v>
      </c>
      <c r="J219" s="136">
        <f>SUM(I220:I223)</f>
        <v>8246</v>
      </c>
      <c r="K219" s="115"/>
      <c r="L219" s="115"/>
      <c r="M219" s="115"/>
      <c r="N219" s="115"/>
      <c r="O219" s="115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</row>
    <row r="220" spans="1:26" x14ac:dyDescent="0.25">
      <c r="A220" s="125"/>
      <c r="B220" s="161" t="s">
        <v>115</v>
      </c>
      <c r="C220" s="192" t="s">
        <v>17</v>
      </c>
      <c r="D220" s="124">
        <v>45.24</v>
      </c>
      <c r="E220" s="125" t="s">
        <v>93</v>
      </c>
      <c r="F220" s="126">
        <f>IF(C220="Insumo",VLOOKUP(B220,INSUMOS!$C:$E,3,FALSE),"")</f>
        <v>0.61</v>
      </c>
      <c r="G220" s="126">
        <v>0</v>
      </c>
      <c r="H220" s="126">
        <f>IF(C220="Insumo",VLOOKUP(B220,INSUMOS!$C:$G,5,FALSE),IF(C220="Ana",VLOOKUP(B220,'ANALISIS UNITARIOS'!$B:$J,9,FALSE),IF(C220="MO",VLOOKUP(B220,'MANO DE  OBRA '!$B:$C,2,FALSE),)))</f>
        <v>0.61</v>
      </c>
      <c r="I220" s="126">
        <f t="shared" ref="I220:I223" si="32">ROUND(D220*H220,0)</f>
        <v>28</v>
      </c>
      <c r="J220" s="137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</row>
    <row r="221" spans="1:26" x14ac:dyDescent="0.25">
      <c r="A221" s="125"/>
      <c r="B221" s="161" t="s">
        <v>116</v>
      </c>
      <c r="C221" s="192" t="s">
        <v>17</v>
      </c>
      <c r="D221" s="129">
        <v>9.4600000000000009</v>
      </c>
      <c r="E221" s="125" t="s">
        <v>117</v>
      </c>
      <c r="F221" s="126">
        <f>IF(C221="Insumo",VLOOKUP(B221,INSUMOS!$C:$E,3,FALSE),"")</f>
        <v>415.25</v>
      </c>
      <c r="G221" s="126">
        <v>64.83</v>
      </c>
      <c r="H221" s="126">
        <f>IF(C221="Insumo",VLOOKUP(B221,INSUMOS!$C:$G,5,FALSE),IF(C221="Ana",VLOOKUP(B221,'ANALISIS UNITARIOS'!$B:$J,9,FALSE),IF(C221="MO",VLOOKUP(B221,'MANO DE  OBRA '!$B:$C,2,FALSE),)))</f>
        <v>489.995</v>
      </c>
      <c r="I221" s="126">
        <f t="shared" si="32"/>
        <v>4635</v>
      </c>
      <c r="J221" s="137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</row>
    <row r="222" spans="1:26" x14ac:dyDescent="0.25">
      <c r="A222" s="125"/>
      <c r="B222" s="161" t="s">
        <v>69</v>
      </c>
      <c r="C222" s="192" t="s">
        <v>67</v>
      </c>
      <c r="D222" s="124">
        <v>0.5</v>
      </c>
      <c r="E222" s="125" t="s">
        <v>68</v>
      </c>
      <c r="F222" s="126">
        <f>H222</f>
        <v>828.89</v>
      </c>
      <c r="G222" s="126">
        <v>0</v>
      </c>
      <c r="H222" s="126">
        <f>IF(C222="Insumo",VLOOKUP(B222,INSUMOS!$C:$G,5,FALSE),IF(C222="Ana",VLOOKUP(B222,'ANALISIS UNITARIOS'!$B:$J,9,FALSE),IF(C222="MO",VLOOKUP(B222,'MANO DE  OBRA '!$B:$C,2,FALSE),)))</f>
        <v>828.89</v>
      </c>
      <c r="I222" s="126">
        <f t="shared" si="32"/>
        <v>414</v>
      </c>
      <c r="J222" s="137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</row>
    <row r="223" spans="1:26" x14ac:dyDescent="0.25">
      <c r="A223" s="125"/>
      <c r="B223" s="161" t="s">
        <v>127</v>
      </c>
      <c r="C223" s="125" t="s">
        <v>104</v>
      </c>
      <c r="D223" s="153">
        <v>1.1020000000000001</v>
      </c>
      <c r="E223" s="125" t="s">
        <v>22</v>
      </c>
      <c r="F223" s="126">
        <f>H223</f>
        <v>2875.77</v>
      </c>
      <c r="G223" s="126">
        <v>375.45</v>
      </c>
      <c r="H223" s="126">
        <f>IF(C223="Insumo",VLOOKUP(B223,INSUMOS!$C:$G,5,FALSE),IF(C223="Ana",VLOOKUP(B223,'ANALISIS UNITARIOS'!$B:$J,9,FALSE),IF(C223="MO",VLOOKUP(B223,'MANO DE  OBRA '!$B:$C,2,FALSE),)))</f>
        <v>2875.77</v>
      </c>
      <c r="I223" s="126">
        <f t="shared" si="32"/>
        <v>3169</v>
      </c>
      <c r="J223" s="137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</row>
    <row r="224" spans="1:26" x14ac:dyDescent="0.25">
      <c r="A224" s="125"/>
      <c r="B224" s="49"/>
      <c r="C224" s="125"/>
      <c r="D224" s="127"/>
      <c r="E224" s="127"/>
      <c r="F224" s="127"/>
      <c r="G224" s="128"/>
      <c r="H224" s="127"/>
      <c r="I224" s="138"/>
      <c r="J224" s="127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</row>
    <row r="225" spans="1:26" x14ac:dyDescent="0.25">
      <c r="A225" s="119"/>
      <c r="B225" s="162" t="s">
        <v>134</v>
      </c>
      <c r="C225" s="119"/>
      <c r="D225" s="120"/>
      <c r="E225" s="119"/>
      <c r="F225" s="119"/>
      <c r="G225" s="121"/>
      <c r="H225" s="122"/>
      <c r="I225" s="136" t="s">
        <v>22</v>
      </c>
      <c r="J225" s="136">
        <f>SUM(I226:I229)</f>
        <v>5577</v>
      </c>
      <c r="K225" s="115"/>
      <c r="L225" s="115"/>
      <c r="M225" s="115"/>
      <c r="N225" s="115"/>
      <c r="O225" s="115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</row>
    <row r="226" spans="1:26" x14ac:dyDescent="0.25">
      <c r="A226" s="125"/>
      <c r="B226" s="161" t="s">
        <v>115</v>
      </c>
      <c r="C226" s="192" t="s">
        <v>17</v>
      </c>
      <c r="D226" s="124">
        <v>67.989999999999995</v>
      </c>
      <c r="E226" s="125" t="s">
        <v>93</v>
      </c>
      <c r="F226" s="126">
        <f>IF(C226="Insumo",VLOOKUP(B226,INSUMOS!$C:$E,3,FALSE),"")</f>
        <v>0.61</v>
      </c>
      <c r="G226" s="126">
        <v>0</v>
      </c>
      <c r="H226" s="126">
        <f>IF(C226="Insumo",VLOOKUP(B226,INSUMOS!$C:$G,5,FALSE),IF(C226="Ana",VLOOKUP(B226,'ANALISIS UNITARIOS'!$B:$J,9,FALSE),IF(C226="MO",VLOOKUP(B226,'MANO DE  OBRA '!$B:$C,2,FALSE),)))</f>
        <v>0.61</v>
      </c>
      <c r="I226" s="126">
        <f t="shared" ref="I226:I229" si="33">ROUND(D226*H226,0)</f>
        <v>41</v>
      </c>
      <c r="J226" s="137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</row>
    <row r="227" spans="1:26" x14ac:dyDescent="0.25">
      <c r="A227" s="125"/>
      <c r="B227" s="161" t="s">
        <v>132</v>
      </c>
      <c r="C227" s="192" t="s">
        <v>17</v>
      </c>
      <c r="D227" s="153">
        <v>1.091</v>
      </c>
      <c r="E227" s="125" t="s">
        <v>22</v>
      </c>
      <c r="F227" s="126">
        <f>IF(C227="Insumo",VLOOKUP(B227,INSUMOS!$C:$E,3,FALSE),"")</f>
        <v>1101.69</v>
      </c>
      <c r="G227" s="126">
        <v>198.31</v>
      </c>
      <c r="H227" s="126">
        <f>IF(C227="Insumo",VLOOKUP(B227,INSUMOS!$C:$G,5,FALSE),IF(C227="Ana",VLOOKUP(B227,'ANALISIS UNITARIOS'!$B:$J,9,FALSE),IF(C227="MO",VLOOKUP(B227,'MANO DE  OBRA '!$B:$C,2,FALSE),)))</f>
        <v>1300</v>
      </c>
      <c r="I227" s="126">
        <f t="shared" si="33"/>
        <v>1418</v>
      </c>
      <c r="J227" s="137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</row>
    <row r="228" spans="1:26" x14ac:dyDescent="0.25">
      <c r="A228" s="125"/>
      <c r="B228" s="161" t="s">
        <v>116</v>
      </c>
      <c r="C228" s="192" t="s">
        <v>17</v>
      </c>
      <c r="D228" s="124">
        <v>7.56</v>
      </c>
      <c r="E228" s="125" t="s">
        <v>117</v>
      </c>
      <c r="F228" s="126">
        <f>IF(C228="Insumo",VLOOKUP(B228,INSUMOS!$C:$E,3,FALSE),"")</f>
        <v>415.25</v>
      </c>
      <c r="G228" s="126">
        <v>64.83</v>
      </c>
      <c r="H228" s="126">
        <f>IF(C228="Insumo",VLOOKUP(B228,INSUMOS!$C:$G,5,FALSE),IF(C228="Ana",VLOOKUP(B228,'ANALISIS UNITARIOS'!$B:$J,9,FALSE),IF(C228="MO",VLOOKUP(B228,'MANO DE  OBRA '!$B:$C,2,FALSE),)))</f>
        <v>489.995</v>
      </c>
      <c r="I228" s="126">
        <f t="shared" si="33"/>
        <v>3704</v>
      </c>
      <c r="J228" s="137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</row>
    <row r="229" spans="1:26" x14ac:dyDescent="0.25">
      <c r="A229" s="125"/>
      <c r="B229" s="161" t="s">
        <v>69</v>
      </c>
      <c r="C229" s="125" t="s">
        <v>67</v>
      </c>
      <c r="D229" s="124">
        <v>0.5</v>
      </c>
      <c r="E229" s="125" t="s">
        <v>68</v>
      </c>
      <c r="F229" s="126">
        <f>H229</f>
        <v>828.89</v>
      </c>
      <c r="G229" s="126">
        <v>0</v>
      </c>
      <c r="H229" s="126">
        <f>IF(C229="Insumo",VLOOKUP(B229,INSUMOS!$C:$G,5,FALSE),IF(C229="Ana",VLOOKUP(B229,'ANALISIS UNITARIOS'!$B:$J,9,FALSE),IF(C229="MO",VLOOKUP(B229,'MANO DE  OBRA '!$B:$C,2,FALSE),)))</f>
        <v>828.89</v>
      </c>
      <c r="I229" s="126">
        <f t="shared" si="33"/>
        <v>414</v>
      </c>
      <c r="J229" s="137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</row>
    <row r="230" spans="1:26" x14ac:dyDescent="0.25">
      <c r="A230" s="125"/>
      <c r="B230" s="49"/>
      <c r="C230" s="125"/>
      <c r="D230" s="127"/>
      <c r="E230" s="127"/>
      <c r="F230" s="127"/>
      <c r="G230" s="128"/>
      <c r="H230" s="127"/>
      <c r="I230" s="138"/>
      <c r="J230" s="127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</row>
    <row r="231" spans="1:26" x14ac:dyDescent="0.25">
      <c r="A231" s="119"/>
      <c r="B231" s="162" t="s">
        <v>135</v>
      </c>
      <c r="C231" s="119"/>
      <c r="D231" s="120"/>
      <c r="E231" s="119"/>
      <c r="F231" s="119"/>
      <c r="G231" s="121"/>
      <c r="H231" s="122"/>
      <c r="I231" s="136" t="s">
        <v>22</v>
      </c>
      <c r="J231" s="136">
        <f>SUM(I232:I235)</f>
        <v>5076</v>
      </c>
      <c r="K231" s="115"/>
      <c r="L231" s="115"/>
      <c r="M231" s="115"/>
      <c r="N231" s="115"/>
      <c r="O231" s="115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</row>
    <row r="232" spans="1:26" x14ac:dyDescent="0.25">
      <c r="A232" s="125"/>
      <c r="B232" s="161" t="s">
        <v>115</v>
      </c>
      <c r="C232" s="192" t="s">
        <v>17</v>
      </c>
      <c r="D232" s="124">
        <v>67.72</v>
      </c>
      <c r="E232" s="125" t="s">
        <v>93</v>
      </c>
      <c r="F232" s="126">
        <f>IF(C232="Insumo",VLOOKUP(B232,INSUMOS!$C:$E,3,FALSE),"")</f>
        <v>0.61</v>
      </c>
      <c r="G232" s="126">
        <v>0</v>
      </c>
      <c r="H232" s="126">
        <f>IF(C232="Insumo",VLOOKUP(B232,INSUMOS!$C:$G,5,FALSE),IF(C232="Ana",VLOOKUP(B232,'ANALISIS UNITARIOS'!$B:$J,9,FALSE),IF(C232="MO",VLOOKUP(B232,'MANO DE  OBRA '!$B:$C,2,FALSE),)))</f>
        <v>0.61</v>
      </c>
      <c r="I232" s="126">
        <f t="shared" ref="I232:I235" si="34">ROUND(D232*H232,0)</f>
        <v>41</v>
      </c>
      <c r="J232" s="137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</row>
    <row r="233" spans="1:26" x14ac:dyDescent="0.25">
      <c r="A233" s="125"/>
      <c r="B233" s="161" t="s">
        <v>132</v>
      </c>
      <c r="C233" s="192" t="s">
        <v>17</v>
      </c>
      <c r="D233" s="153">
        <v>1.1200000000000001</v>
      </c>
      <c r="E233" s="125" t="s">
        <v>22</v>
      </c>
      <c r="F233" s="126">
        <f>IF(C233="Insumo",VLOOKUP(B233,INSUMOS!$C:$E,3,FALSE),"")</f>
        <v>1101.69</v>
      </c>
      <c r="G233" s="126">
        <v>198.31</v>
      </c>
      <c r="H233" s="126">
        <f>IF(C233="Insumo",VLOOKUP(B233,INSUMOS!$C:$G,5,FALSE),IF(C233="Ana",VLOOKUP(B233,'ANALISIS UNITARIOS'!$B:$J,9,FALSE),IF(C233="MO",VLOOKUP(B233,'MANO DE  OBRA '!$B:$C,2,FALSE),)))</f>
        <v>1300</v>
      </c>
      <c r="I233" s="126">
        <f t="shared" si="34"/>
        <v>1456</v>
      </c>
      <c r="J233" s="137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</row>
    <row r="234" spans="1:26" x14ac:dyDescent="0.25">
      <c r="A234" s="125"/>
      <c r="B234" s="161" t="s">
        <v>116</v>
      </c>
      <c r="C234" s="192" t="s">
        <v>17</v>
      </c>
      <c r="D234" s="124">
        <v>6.46</v>
      </c>
      <c r="E234" s="125" t="s">
        <v>117</v>
      </c>
      <c r="F234" s="126">
        <f>IF(C234="Insumo",VLOOKUP(B234,INSUMOS!$C:$E,3,FALSE),"")</f>
        <v>415.25</v>
      </c>
      <c r="G234" s="126">
        <v>64.83</v>
      </c>
      <c r="H234" s="126">
        <f>IF(C234="Insumo",VLOOKUP(B234,INSUMOS!$C:$G,5,FALSE),IF(C234="Ana",VLOOKUP(B234,'ANALISIS UNITARIOS'!$B:$J,9,FALSE),IF(C234="MO",VLOOKUP(B234,'MANO DE  OBRA '!$B:$C,2,FALSE),)))</f>
        <v>489.995</v>
      </c>
      <c r="I234" s="126">
        <f t="shared" si="34"/>
        <v>3165</v>
      </c>
      <c r="J234" s="137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</row>
    <row r="235" spans="1:26" x14ac:dyDescent="0.25">
      <c r="A235" s="125"/>
      <c r="B235" s="161" t="s">
        <v>69</v>
      </c>
      <c r="C235" s="125" t="s">
        <v>67</v>
      </c>
      <c r="D235" s="124">
        <v>0.5</v>
      </c>
      <c r="E235" s="125" t="s">
        <v>68</v>
      </c>
      <c r="F235" s="126">
        <f>H235</f>
        <v>828.89</v>
      </c>
      <c r="G235" s="126">
        <v>0</v>
      </c>
      <c r="H235" s="126">
        <f>IF(C235="Insumo",VLOOKUP(B235,INSUMOS!$C:$G,5,FALSE),IF(C235="Ana",VLOOKUP(B235,'ANALISIS UNITARIOS'!$B:$J,9,FALSE),IF(C235="MO",VLOOKUP(B235,'MANO DE  OBRA '!$B:$C,2,FALSE),)))</f>
        <v>828.89</v>
      </c>
      <c r="I235" s="126">
        <f t="shared" si="34"/>
        <v>414</v>
      </c>
      <c r="J235" s="137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</row>
    <row r="236" spans="1:26" x14ac:dyDescent="0.25">
      <c r="A236" s="125"/>
      <c r="B236" s="49"/>
      <c r="C236" s="125"/>
      <c r="D236" s="127"/>
      <c r="E236" s="127"/>
      <c r="F236" s="127"/>
      <c r="G236" s="128"/>
      <c r="H236" s="127"/>
      <c r="I236" s="138"/>
      <c r="J236" s="127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</row>
    <row r="237" spans="1:26" x14ac:dyDescent="0.25">
      <c r="A237" s="119"/>
      <c r="B237" s="162" t="s">
        <v>136</v>
      </c>
      <c r="C237" s="119"/>
      <c r="D237" s="120"/>
      <c r="E237" s="119"/>
      <c r="F237" s="119"/>
      <c r="G237" s="121"/>
      <c r="H237" s="122"/>
      <c r="I237" s="136" t="s">
        <v>22</v>
      </c>
      <c r="J237" s="136">
        <f>SUM(I238:I241)</f>
        <v>6476</v>
      </c>
      <c r="K237" s="115"/>
      <c r="L237" s="115"/>
      <c r="M237" s="115"/>
      <c r="N237" s="115"/>
      <c r="O237" s="115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</row>
    <row r="238" spans="1:26" x14ac:dyDescent="0.25">
      <c r="A238" s="125"/>
      <c r="B238" s="161" t="s">
        <v>115</v>
      </c>
      <c r="C238" s="192" t="s">
        <v>17</v>
      </c>
      <c r="D238" s="124">
        <v>70</v>
      </c>
      <c r="E238" s="125" t="s">
        <v>93</v>
      </c>
      <c r="F238" s="126">
        <f>IF(C238="Insumo",VLOOKUP(B238,INSUMOS!$C:$E,3,FALSE),"")</f>
        <v>0.61</v>
      </c>
      <c r="G238" s="126">
        <v>0</v>
      </c>
      <c r="H238" s="126">
        <f>IF(C238="Insumo",VLOOKUP(B238,INSUMOS!$C:$G,5,FALSE),IF(C238="Ana",VLOOKUP(B238,'ANALISIS UNITARIOS'!$B:$J,9,FALSE),IF(C238="MO",VLOOKUP(B238,'MANO DE  OBRA '!$B:$C,2,FALSE),)))</f>
        <v>0.61</v>
      </c>
      <c r="I238" s="126">
        <f t="shared" ref="I238:I241" si="35">ROUND(D238*H238,0)</f>
        <v>43</v>
      </c>
      <c r="J238" s="137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</row>
    <row r="239" spans="1:26" x14ac:dyDescent="0.25">
      <c r="A239" s="125"/>
      <c r="B239" s="161" t="s">
        <v>116</v>
      </c>
      <c r="C239" s="192" t="s">
        <v>17</v>
      </c>
      <c r="D239" s="129">
        <v>5.24</v>
      </c>
      <c r="E239" s="125" t="s">
        <v>117</v>
      </c>
      <c r="F239" s="126">
        <f>IF(C239="Insumo",VLOOKUP(B239,INSUMOS!$C:$E,3,FALSE),"")</f>
        <v>415.25</v>
      </c>
      <c r="G239" s="126">
        <v>64.83</v>
      </c>
      <c r="H239" s="126">
        <f>IF(C239="Insumo",VLOOKUP(B239,INSUMOS!$C:$G,5,FALSE),IF(C239="Ana",VLOOKUP(B239,'ANALISIS UNITARIOS'!$B:$J,9,FALSE),IF(C239="MO",VLOOKUP(B239,'MANO DE  OBRA '!$B:$C,2,FALSE),)))</f>
        <v>489.995</v>
      </c>
      <c r="I239" s="126">
        <f t="shared" si="35"/>
        <v>2568</v>
      </c>
      <c r="J239" s="137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</row>
    <row r="240" spans="1:26" x14ac:dyDescent="0.25">
      <c r="A240" s="125"/>
      <c r="B240" s="161" t="s">
        <v>69</v>
      </c>
      <c r="C240" s="125" t="s">
        <v>67</v>
      </c>
      <c r="D240" s="124">
        <v>0.5</v>
      </c>
      <c r="E240" s="125" t="s">
        <v>68</v>
      </c>
      <c r="F240" s="126">
        <f>H240</f>
        <v>828.89</v>
      </c>
      <c r="G240" s="126">
        <v>0</v>
      </c>
      <c r="H240" s="126">
        <f>IF(C240="Insumo",VLOOKUP(B240,INSUMOS!$C:$G,5,FALSE),IF(C240="Ana",VLOOKUP(B240,'ANALISIS UNITARIOS'!$B:$J,9,FALSE),IF(C240="MO",VLOOKUP(B240,'MANO DE  OBRA '!$B:$C,2,FALSE),)))</f>
        <v>828.89</v>
      </c>
      <c r="I240" s="126">
        <f t="shared" si="35"/>
        <v>414</v>
      </c>
      <c r="J240" s="137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</row>
    <row r="241" spans="1:26" x14ac:dyDescent="0.25">
      <c r="A241" s="125"/>
      <c r="B241" s="161" t="s">
        <v>124</v>
      </c>
      <c r="C241" s="125" t="s">
        <v>104</v>
      </c>
      <c r="D241" s="124">
        <v>1.2</v>
      </c>
      <c r="E241" s="125" t="s">
        <v>22</v>
      </c>
      <c r="F241" s="126">
        <f>IF(C241="Ana",H241-G241,H241)</f>
        <v>2500.3200000000002</v>
      </c>
      <c r="G241" s="126">
        <v>375.45</v>
      </c>
      <c r="H241" s="126">
        <f>IF(C241="Insumo",VLOOKUP(B241,INSUMOS!$C:$G,5,FALSE),IF(C241="Ana",VLOOKUP(B241,'ANALISIS UNITARIOS'!$B:$J,9,FALSE),IF(C241="MO",VLOOKUP(B241,'MANO DE  OBRA '!$B:$C,2,FALSE),)))</f>
        <v>2875.77</v>
      </c>
      <c r="I241" s="126">
        <f t="shared" si="35"/>
        <v>3451</v>
      </c>
      <c r="J241" s="137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</row>
    <row r="242" spans="1:26" x14ac:dyDescent="0.25">
      <c r="A242" s="125"/>
      <c r="B242" s="49"/>
      <c r="C242" s="125"/>
      <c r="D242" s="124"/>
      <c r="E242" s="125"/>
      <c r="F242" s="126"/>
      <c r="G242" s="126"/>
      <c r="H242" s="126"/>
      <c r="I242" s="126"/>
      <c r="J242" s="137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</row>
    <row r="243" spans="1:26" x14ac:dyDescent="0.25">
      <c r="A243" s="125"/>
      <c r="B243" s="113" t="s">
        <v>137</v>
      </c>
      <c r="C243" s="125"/>
      <c r="D243" s="124"/>
      <c r="E243" s="125"/>
      <c r="F243" s="126"/>
      <c r="G243" s="126"/>
      <c r="H243" s="126"/>
      <c r="I243" s="126"/>
      <c r="J243" s="137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</row>
    <row r="244" spans="1:26" x14ac:dyDescent="0.25">
      <c r="A244" s="119"/>
      <c r="B244" s="113"/>
      <c r="C244" s="119"/>
      <c r="D244" s="136"/>
      <c r="E244" s="119"/>
      <c r="F244" s="140"/>
      <c r="G244" s="141"/>
      <c r="H244" s="140"/>
      <c r="I244" s="136"/>
      <c r="J244" s="150"/>
      <c r="K244" s="115"/>
      <c r="L244" s="115"/>
      <c r="M244" s="115"/>
      <c r="N244" s="115"/>
      <c r="O244" s="115"/>
      <c r="P244" s="115"/>
      <c r="Q244" s="115"/>
      <c r="R244" s="115"/>
      <c r="S244" s="115"/>
      <c r="T244" s="115"/>
      <c r="U244" s="115"/>
      <c r="V244" s="115"/>
      <c r="W244" s="115"/>
      <c r="X244" s="115"/>
      <c r="Y244" s="115"/>
      <c r="Z244" s="115"/>
    </row>
    <row r="245" spans="1:26" s="95" customFormat="1" x14ac:dyDescent="0.25">
      <c r="A245" s="197"/>
      <c r="B245" s="164" t="s">
        <v>148</v>
      </c>
      <c r="C245" s="118"/>
      <c r="D245" s="120"/>
      <c r="E245" s="119"/>
      <c r="F245" s="119"/>
      <c r="G245" s="121"/>
      <c r="H245" s="122"/>
      <c r="I245" s="139" t="s">
        <v>95</v>
      </c>
      <c r="J245" s="136">
        <f>SUM(I246:I250)</f>
        <v>140.78</v>
      </c>
      <c r="K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</row>
    <row r="246" spans="1:26" s="95" customFormat="1" x14ac:dyDescent="0.25">
      <c r="A246" s="125"/>
      <c r="B246" s="165" t="s">
        <v>97</v>
      </c>
      <c r="C246" s="123"/>
      <c r="D246" s="124">
        <v>1</v>
      </c>
      <c r="E246" s="125" t="s">
        <v>62</v>
      </c>
      <c r="F246" s="126">
        <f t="shared" ref="F246:F250" si="36">H246</f>
        <v>14.26</v>
      </c>
      <c r="G246" s="126">
        <v>0</v>
      </c>
      <c r="H246" s="126">
        <v>14.26</v>
      </c>
      <c r="I246" s="126">
        <f t="shared" ref="I246:I250" si="37">ROUND(D246*H246,2)</f>
        <v>14.26</v>
      </c>
      <c r="J246" s="137"/>
      <c r="K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</row>
    <row r="247" spans="1:26" s="95" customFormat="1" x14ac:dyDescent="0.25">
      <c r="A247" s="125"/>
      <c r="B247" s="165" t="s">
        <v>98</v>
      </c>
      <c r="C247" s="123"/>
      <c r="D247" s="124">
        <v>1</v>
      </c>
      <c r="E247" s="125" t="s">
        <v>62</v>
      </c>
      <c r="F247" s="126">
        <f t="shared" si="36"/>
        <v>12.83</v>
      </c>
      <c r="G247" s="126">
        <v>0</v>
      </c>
      <c r="H247" s="126">
        <v>12.83</v>
      </c>
      <c r="I247" s="126">
        <f t="shared" si="37"/>
        <v>12.83</v>
      </c>
      <c r="J247" s="137"/>
      <c r="K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</row>
    <row r="248" spans="1:26" s="95" customFormat="1" x14ac:dyDescent="0.25">
      <c r="A248" s="125"/>
      <c r="B248" s="165" t="s">
        <v>99</v>
      </c>
      <c r="C248" s="145">
        <v>0.75</v>
      </c>
      <c r="D248" s="124">
        <v>1</v>
      </c>
      <c r="E248" s="125" t="s">
        <v>62</v>
      </c>
      <c r="F248" s="126">
        <f t="shared" si="36"/>
        <v>10.69</v>
      </c>
      <c r="G248" s="126">
        <v>0</v>
      </c>
      <c r="H248" s="126">
        <v>10.69</v>
      </c>
      <c r="I248" s="126">
        <f t="shared" si="37"/>
        <v>10.69</v>
      </c>
      <c r="J248" s="137"/>
      <c r="K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</row>
    <row r="249" spans="1:26" s="95" customFormat="1" x14ac:dyDescent="0.25">
      <c r="A249" s="125"/>
      <c r="B249" s="165" t="s">
        <v>100</v>
      </c>
      <c r="C249" s="137"/>
      <c r="D249" s="124">
        <v>0.37</v>
      </c>
      <c r="E249" s="125" t="s">
        <v>93</v>
      </c>
      <c r="F249" s="126">
        <f t="shared" si="36"/>
        <v>274.5</v>
      </c>
      <c r="G249" s="126">
        <v>0</v>
      </c>
      <c r="H249" s="126">
        <v>274.5</v>
      </c>
      <c r="I249" s="126">
        <f t="shared" si="37"/>
        <v>101.57</v>
      </c>
      <c r="J249" s="137"/>
      <c r="K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</row>
    <row r="250" spans="1:26" s="95" customFormat="1" x14ac:dyDescent="0.25">
      <c r="A250" s="125"/>
      <c r="B250" s="165" t="s">
        <v>149</v>
      </c>
      <c r="C250" s="145"/>
      <c r="D250" s="152">
        <v>3.25677645098399E-3</v>
      </c>
      <c r="E250" s="125" t="s">
        <v>93</v>
      </c>
      <c r="F250" s="126">
        <f t="shared" si="36"/>
        <v>440.01</v>
      </c>
      <c r="G250" s="126">
        <v>0</v>
      </c>
      <c r="H250" s="126">
        <v>440.01</v>
      </c>
      <c r="I250" s="126">
        <f t="shared" si="37"/>
        <v>1.43</v>
      </c>
      <c r="J250" s="13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</row>
    <row r="251" spans="1:26" s="95" customFormat="1" x14ac:dyDescent="0.25">
      <c r="A251" s="130"/>
      <c r="B251" s="86"/>
      <c r="C251" s="130"/>
      <c r="D251" s="126"/>
      <c r="E251" s="130"/>
      <c r="F251" s="157"/>
      <c r="G251" s="157"/>
      <c r="H251" s="128"/>
      <c r="I251" s="138"/>
      <c r="J251" s="128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</row>
    <row r="252" spans="1:26" s="95" customFormat="1" x14ac:dyDescent="0.25">
      <c r="A252" s="130"/>
      <c r="B252" s="86"/>
      <c r="C252" s="130"/>
      <c r="D252" s="126"/>
      <c r="E252" s="130"/>
      <c r="F252" s="157"/>
      <c r="G252" s="157"/>
      <c r="H252" s="128"/>
      <c r="I252" s="138"/>
      <c r="J252" s="128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</row>
    <row r="253" spans="1:26" s="95" customFormat="1" ht="25.2" x14ac:dyDescent="0.25">
      <c r="A253" s="199"/>
      <c r="B253" s="158" t="s">
        <v>4</v>
      </c>
      <c r="C253" s="130"/>
      <c r="D253" s="136"/>
      <c r="E253" s="121"/>
      <c r="F253" s="141"/>
      <c r="G253" s="141"/>
      <c r="H253" s="159"/>
      <c r="I253" s="139" t="s">
        <v>22</v>
      </c>
      <c r="J253" s="136">
        <f>SUM(I254:I259)</f>
        <v>846.48660000000007</v>
      </c>
      <c r="K253" s="116"/>
      <c r="L253" s="116"/>
      <c r="M253" s="116"/>
      <c r="N253" s="116"/>
      <c r="O253" s="116"/>
      <c r="P253" s="116"/>
      <c r="Q253" s="116"/>
      <c r="R253" s="116"/>
      <c r="S253" s="116"/>
      <c r="T253" s="116"/>
      <c r="U253" s="116"/>
      <c r="V253" s="116"/>
      <c r="W253" s="116"/>
      <c r="X253" s="116"/>
      <c r="Y253" s="116"/>
      <c r="Z253" s="116"/>
    </row>
    <row r="254" spans="1:26" s="95" customFormat="1" x14ac:dyDescent="0.25">
      <c r="A254" s="130"/>
      <c r="B254" s="167" t="s">
        <v>148</v>
      </c>
      <c r="C254" s="130" t="s">
        <v>104</v>
      </c>
      <c r="D254" s="126">
        <v>0.33</v>
      </c>
      <c r="E254" s="130" t="s">
        <v>95</v>
      </c>
      <c r="F254" s="126">
        <f t="shared" ref="F254:F259" si="38">H254</f>
        <v>140.78</v>
      </c>
      <c r="G254" s="126">
        <v>0</v>
      </c>
      <c r="H254" s="126">
        <v>140.78</v>
      </c>
      <c r="I254" s="126">
        <f>H254*D254</f>
        <v>46.4574</v>
      </c>
      <c r="J254" s="137"/>
      <c r="K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</row>
    <row r="255" spans="1:26" s="95" customFormat="1" x14ac:dyDescent="0.25">
      <c r="A255" s="130"/>
      <c r="B255" s="167" t="s">
        <v>150</v>
      </c>
      <c r="C255" s="192" t="s">
        <v>17</v>
      </c>
      <c r="D255" s="154">
        <v>1.3</v>
      </c>
      <c r="E255" s="130" t="s">
        <v>22</v>
      </c>
      <c r="F255" s="126">
        <f>P_CALICHE</f>
        <v>400</v>
      </c>
      <c r="G255" s="126">
        <v>0</v>
      </c>
      <c r="H255" s="126">
        <f>G255+F255</f>
        <v>400</v>
      </c>
      <c r="I255" s="126">
        <f>H255*D255</f>
        <v>520</v>
      </c>
      <c r="J255" s="137"/>
      <c r="K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</row>
    <row r="256" spans="1:26" s="95" customFormat="1" x14ac:dyDescent="0.25">
      <c r="A256" s="130"/>
      <c r="B256" s="167" t="s">
        <v>115</v>
      </c>
      <c r="C256" s="192" t="s">
        <v>17</v>
      </c>
      <c r="D256" s="126">
        <v>15.22</v>
      </c>
      <c r="E256" s="130" t="s">
        <v>93</v>
      </c>
      <c r="F256" s="126">
        <v>0.61</v>
      </c>
      <c r="G256" s="126">
        <v>0</v>
      </c>
      <c r="H256" s="126">
        <v>0.61</v>
      </c>
      <c r="I256" s="126">
        <f t="shared" ref="I256:I259" si="39">H256*D256</f>
        <v>9.2842000000000002</v>
      </c>
      <c r="J256" s="137"/>
      <c r="K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</row>
    <row r="257" spans="1:26" s="95" customFormat="1" x14ac:dyDescent="0.25">
      <c r="A257" s="130"/>
      <c r="B257" s="167" t="s">
        <v>145</v>
      </c>
      <c r="C257" s="192" t="s">
        <v>67</v>
      </c>
      <c r="D257" s="126">
        <v>0.08</v>
      </c>
      <c r="E257" s="130" t="s">
        <v>68</v>
      </c>
      <c r="F257" s="126">
        <f t="shared" si="38"/>
        <v>1443.68</v>
      </c>
      <c r="G257" s="126">
        <v>0</v>
      </c>
      <c r="H257" s="126">
        <v>1443.68</v>
      </c>
      <c r="I257" s="126">
        <f t="shared" si="39"/>
        <v>115.49440000000001</v>
      </c>
      <c r="J257" s="137"/>
      <c r="K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</row>
    <row r="258" spans="1:26" s="95" customFormat="1" x14ac:dyDescent="0.25">
      <c r="A258" s="130"/>
      <c r="B258" s="167" t="s">
        <v>144</v>
      </c>
      <c r="C258" s="192" t="s">
        <v>67</v>
      </c>
      <c r="D258" s="126">
        <v>0.08</v>
      </c>
      <c r="E258" s="130" t="s">
        <v>68</v>
      </c>
      <c r="F258" s="126">
        <f t="shared" si="38"/>
        <v>757.32</v>
      </c>
      <c r="G258" s="126">
        <v>0</v>
      </c>
      <c r="H258" s="126">
        <v>757.32</v>
      </c>
      <c r="I258" s="126">
        <f t="shared" si="39"/>
        <v>60.585600000000007</v>
      </c>
      <c r="J258" s="137"/>
      <c r="K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</row>
    <row r="259" spans="1:26" s="95" customFormat="1" x14ac:dyDescent="0.25">
      <c r="A259" s="130"/>
      <c r="B259" s="167" t="s">
        <v>151</v>
      </c>
      <c r="C259" s="192" t="s">
        <v>67</v>
      </c>
      <c r="D259" s="126">
        <v>0.125</v>
      </c>
      <c r="E259" s="130" t="s">
        <v>68</v>
      </c>
      <c r="F259" s="126">
        <f t="shared" si="38"/>
        <v>757.32</v>
      </c>
      <c r="G259" s="126">
        <v>0</v>
      </c>
      <c r="H259" s="126">
        <v>757.32</v>
      </c>
      <c r="I259" s="126">
        <f t="shared" si="39"/>
        <v>94.665000000000006</v>
      </c>
      <c r="J259" s="137"/>
      <c r="K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</row>
    <row r="260" spans="1:26" x14ac:dyDescent="0.25">
      <c r="A260" s="130"/>
      <c r="B260" s="86"/>
      <c r="C260" s="130"/>
      <c r="D260" s="138"/>
      <c r="E260" s="130"/>
      <c r="F260" s="157"/>
      <c r="G260" s="157"/>
      <c r="H260" s="128"/>
      <c r="I260" s="138"/>
      <c r="J260" s="128"/>
      <c r="K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</row>
    <row r="261" spans="1:26" ht="13.8" x14ac:dyDescent="0.25">
      <c r="A261" s="199"/>
      <c r="B261" s="155" t="s">
        <v>636</v>
      </c>
      <c r="C261" s="130"/>
      <c r="D261" s="136"/>
      <c r="E261" s="121"/>
      <c r="F261" s="141"/>
      <c r="G261" s="141"/>
      <c r="H261" s="159"/>
      <c r="I261" s="136" t="s">
        <v>615</v>
      </c>
      <c r="J261" s="136">
        <f>SUM(I263:I265)</f>
        <v>775.89882999999998</v>
      </c>
    </row>
    <row r="262" spans="1:26" x14ac:dyDescent="0.25">
      <c r="A262" s="200"/>
      <c r="B262" s="155" t="s">
        <v>639</v>
      </c>
      <c r="C262" s="130"/>
      <c r="D262" s="136"/>
      <c r="E262" s="121"/>
      <c r="F262" s="141"/>
      <c r="G262" s="141"/>
      <c r="H262" s="159"/>
      <c r="I262" s="136" t="s">
        <v>616</v>
      </c>
      <c r="J262" s="188">
        <f>J261/10</f>
        <v>77.589883</v>
      </c>
    </row>
    <row r="263" spans="1:26" ht="26.4" customHeight="1" x14ac:dyDescent="0.25">
      <c r="A263" s="211"/>
      <c r="B263" s="86" t="s">
        <v>640</v>
      </c>
      <c r="C263" s="192" t="s">
        <v>67</v>
      </c>
      <c r="D263" s="124">
        <f>1*0.125</f>
        <v>0.125</v>
      </c>
      <c r="E263" s="130" t="s">
        <v>68</v>
      </c>
      <c r="F263" s="126">
        <f>'MANO DE  OBRA '!C130</f>
        <v>6032.11</v>
      </c>
      <c r="G263" s="126">
        <v>0</v>
      </c>
      <c r="H263" s="126">
        <f>G263+F263</f>
        <v>6032.11</v>
      </c>
      <c r="I263" s="126">
        <f>ROUND(D263*H263,2)</f>
        <v>754.01</v>
      </c>
    </row>
    <row r="264" spans="1:26" x14ac:dyDescent="0.25">
      <c r="A264" s="211"/>
      <c r="B264" s="167" t="s">
        <v>152</v>
      </c>
      <c r="C264" s="156" t="s">
        <v>17</v>
      </c>
      <c r="D264" s="124">
        <v>0.1</v>
      </c>
      <c r="E264" s="130" t="s">
        <v>62</v>
      </c>
      <c r="F264" s="126">
        <f>INSUMOS!E271</f>
        <v>108.84</v>
      </c>
      <c r="G264" s="126">
        <v>19.59</v>
      </c>
      <c r="H264" s="126">
        <f t="shared" ref="H264:H265" si="40">G264+F264</f>
        <v>128.43</v>
      </c>
      <c r="I264" s="126">
        <f t="shared" ref="I264" si="41">ROUND(D264*H264,2)</f>
        <v>12.84</v>
      </c>
    </row>
    <row r="265" spans="1:26" x14ac:dyDescent="0.25">
      <c r="A265" s="211"/>
      <c r="B265" s="160" t="s">
        <v>629</v>
      </c>
      <c r="C265" s="130" t="s">
        <v>614</v>
      </c>
      <c r="D265" s="124">
        <v>0.01</v>
      </c>
      <c r="E265" s="130" t="s">
        <v>160</v>
      </c>
      <c r="F265" s="126">
        <f>I263+I264</f>
        <v>766.85</v>
      </c>
      <c r="G265" s="26">
        <f>F265*0.18</f>
        <v>138.03299999999999</v>
      </c>
      <c r="H265" s="126">
        <f t="shared" si="40"/>
        <v>904.88300000000004</v>
      </c>
      <c r="I265" s="138">
        <f>H265*D265</f>
        <v>9.0488300000000006</v>
      </c>
      <c r="J265" s="128"/>
    </row>
    <row r="266" spans="1:26" x14ac:dyDescent="0.25">
      <c r="A266" s="130"/>
      <c r="B266" s="160"/>
      <c r="C266" s="130"/>
      <c r="D266" s="187"/>
      <c r="E266" s="130"/>
      <c r="F266" s="126"/>
      <c r="G266" s="26"/>
      <c r="H266" s="126"/>
      <c r="I266" s="138"/>
      <c r="J266" s="128"/>
    </row>
    <row r="267" spans="1:26" ht="13.8" x14ac:dyDescent="0.25">
      <c r="A267" s="199"/>
      <c r="B267" s="155" t="s">
        <v>625</v>
      </c>
      <c r="C267" s="130"/>
      <c r="D267" s="136"/>
      <c r="E267" s="121"/>
      <c r="F267" s="141"/>
      <c r="G267" s="141"/>
      <c r="H267" s="159"/>
      <c r="I267" s="136" t="s">
        <v>615</v>
      </c>
      <c r="J267" s="136">
        <f>SUM(I269:I271)</f>
        <v>2074.1924283200001</v>
      </c>
    </row>
    <row r="268" spans="1:26" ht="13.8" x14ac:dyDescent="0.25">
      <c r="A268" s="199"/>
      <c r="B268" s="169" t="s">
        <v>630</v>
      </c>
      <c r="C268" s="130"/>
      <c r="D268" s="136"/>
      <c r="E268" s="121"/>
      <c r="F268" s="141"/>
      <c r="G268" s="141"/>
      <c r="H268" s="159"/>
      <c r="I268" s="136" t="s">
        <v>618</v>
      </c>
      <c r="J268" s="136">
        <f>J267/14</f>
        <v>148.15660202285716</v>
      </c>
    </row>
    <row r="269" spans="1:26" x14ac:dyDescent="0.25">
      <c r="A269" s="130"/>
      <c r="B269" s="160" t="s">
        <v>626</v>
      </c>
      <c r="C269" s="192" t="s">
        <v>67</v>
      </c>
      <c r="D269" s="126">
        <v>1</v>
      </c>
      <c r="E269" s="130" t="s">
        <v>628</v>
      </c>
      <c r="F269" s="126">
        <f>INSUMOS!E359</f>
        <v>1440.68</v>
      </c>
      <c r="G269" s="126">
        <f>F269*0.18</f>
        <v>259.32240000000002</v>
      </c>
      <c r="H269" s="126">
        <f>(G269+F269)</f>
        <v>1700.0024000000001</v>
      </c>
      <c r="I269" s="126">
        <f>H269*D269</f>
        <v>1700.0024000000001</v>
      </c>
      <c r="J269" s="137"/>
    </row>
    <row r="270" spans="1:26" x14ac:dyDescent="0.25">
      <c r="A270" s="130"/>
      <c r="B270" s="160" t="s">
        <v>627</v>
      </c>
      <c r="C270" s="192" t="s">
        <v>67</v>
      </c>
      <c r="D270" s="26">
        <v>0.1</v>
      </c>
      <c r="E270" s="130" t="s">
        <v>177</v>
      </c>
      <c r="F270" s="26">
        <f>'MANO DE  OBRA '!C115</f>
        <v>3500</v>
      </c>
      <c r="G270" s="26">
        <v>0</v>
      </c>
      <c r="H270" s="126">
        <f>(G270+F270)</f>
        <v>3500</v>
      </c>
      <c r="I270" s="126">
        <f>H270*D270</f>
        <v>350</v>
      </c>
      <c r="J270" s="137"/>
    </row>
    <row r="271" spans="1:26" x14ac:dyDescent="0.25">
      <c r="A271" s="130"/>
      <c r="B271" s="160" t="s">
        <v>629</v>
      </c>
      <c r="C271" s="130" t="s">
        <v>614</v>
      </c>
      <c r="D271" s="26">
        <v>0.01</v>
      </c>
      <c r="E271" s="130" t="s">
        <v>160</v>
      </c>
      <c r="F271" s="126">
        <f>I269+I270</f>
        <v>2050.0024000000003</v>
      </c>
      <c r="G271" s="26">
        <f>F271*0.18</f>
        <v>369.00043200000005</v>
      </c>
      <c r="H271" s="126">
        <f>(G271+F271)</f>
        <v>2419.0028320000001</v>
      </c>
      <c r="I271" s="138">
        <f>H271*D271</f>
        <v>24.190028320000003</v>
      </c>
      <c r="J271" s="128"/>
    </row>
    <row r="272" spans="1:26" x14ac:dyDescent="0.25">
      <c r="A272" s="130"/>
      <c r="B272" s="167"/>
      <c r="C272" s="192"/>
      <c r="D272" s="26"/>
      <c r="E272" s="130"/>
      <c r="F272" s="126"/>
      <c r="G272" s="126"/>
      <c r="H272" s="126"/>
      <c r="I272" s="126"/>
      <c r="J272" s="137"/>
    </row>
    <row r="273" spans="1:26" ht="13.8" x14ac:dyDescent="0.25">
      <c r="A273" s="199"/>
      <c r="B273" s="155" t="s">
        <v>631</v>
      </c>
      <c r="C273" s="130"/>
      <c r="D273" s="26"/>
      <c r="E273" s="121"/>
      <c r="F273" s="141"/>
      <c r="G273" s="141"/>
      <c r="H273" s="159"/>
      <c r="I273" s="136" t="s">
        <v>615</v>
      </c>
      <c r="J273" s="136">
        <f>SUM(I275:I277)</f>
        <v>2074.1924283200001</v>
      </c>
    </row>
    <row r="274" spans="1:26" ht="13.8" x14ac:dyDescent="0.25">
      <c r="A274" s="199"/>
      <c r="B274" s="169" t="s">
        <v>632</v>
      </c>
      <c r="C274" s="130"/>
      <c r="D274" s="26"/>
      <c r="E274" s="121"/>
      <c r="F274" s="141"/>
      <c r="G274" s="141"/>
      <c r="H274" s="159"/>
      <c r="I274" s="136" t="s">
        <v>618</v>
      </c>
      <c r="J274" s="136">
        <f>J273/25</f>
        <v>82.967697132799998</v>
      </c>
    </row>
    <row r="275" spans="1:26" x14ac:dyDescent="0.25">
      <c r="A275" s="130"/>
      <c r="B275" s="160" t="s">
        <v>626</v>
      </c>
      <c r="C275" s="192" t="s">
        <v>635</v>
      </c>
      <c r="D275" s="26">
        <v>1</v>
      </c>
      <c r="E275" s="130" t="s">
        <v>628</v>
      </c>
      <c r="F275" s="126">
        <v>1440.68</v>
      </c>
      <c r="G275" s="126">
        <f>F275*0.18</f>
        <v>259.32240000000002</v>
      </c>
      <c r="H275" s="126">
        <f>(G275+F275)</f>
        <v>1700.0024000000001</v>
      </c>
      <c r="I275" s="126">
        <f>H275*D275</f>
        <v>1700.0024000000001</v>
      </c>
      <c r="J275" s="137"/>
    </row>
    <row r="276" spans="1:26" x14ac:dyDescent="0.25">
      <c r="A276" s="130"/>
      <c r="B276" s="160" t="s">
        <v>627</v>
      </c>
      <c r="C276" s="192" t="s">
        <v>67</v>
      </c>
      <c r="D276" s="26">
        <v>0.1</v>
      </c>
      <c r="E276" s="130" t="s">
        <v>177</v>
      </c>
      <c r="F276" s="26">
        <f>'MANO DE  OBRA '!C115</f>
        <v>3500</v>
      </c>
      <c r="G276" s="26">
        <v>0</v>
      </c>
      <c r="H276" s="126">
        <f>(G276+F276)</f>
        <v>3500</v>
      </c>
      <c r="I276" s="126">
        <f>H276*D276</f>
        <v>350</v>
      </c>
      <c r="J276" s="137"/>
    </row>
    <row r="277" spans="1:26" x14ac:dyDescent="0.25">
      <c r="A277" s="130"/>
      <c r="B277" s="160" t="s">
        <v>629</v>
      </c>
      <c r="C277" s="130" t="s">
        <v>614</v>
      </c>
      <c r="D277" s="26">
        <v>0.01</v>
      </c>
      <c r="E277" s="130" t="s">
        <v>160</v>
      </c>
      <c r="F277" s="126">
        <f>I275+I276</f>
        <v>2050.0024000000003</v>
      </c>
      <c r="G277" s="26">
        <f>F277*0.18</f>
        <v>369.00043200000005</v>
      </c>
      <c r="H277" s="126">
        <f>(G277+F277)</f>
        <v>2419.0028320000001</v>
      </c>
      <c r="I277" s="138">
        <f>H277*D277</f>
        <v>24.190028320000003</v>
      </c>
      <c r="J277" s="128"/>
    </row>
    <row r="278" spans="1:26" x14ac:dyDescent="0.25">
      <c r="A278" s="130"/>
      <c r="B278" s="167"/>
      <c r="C278" s="192"/>
      <c r="D278" s="26"/>
      <c r="E278" s="130"/>
      <c r="F278" s="126"/>
      <c r="G278" s="126"/>
      <c r="H278" s="126"/>
      <c r="I278" s="126"/>
      <c r="J278" s="137"/>
    </row>
    <row r="279" spans="1:26" ht="15.75" customHeight="1" x14ac:dyDescent="0.25">
      <c r="A279" s="199"/>
      <c r="B279" s="155" t="s">
        <v>611</v>
      </c>
      <c r="C279" s="130"/>
      <c r="D279" s="26"/>
      <c r="E279" s="121"/>
      <c r="F279" s="141"/>
      <c r="G279" s="141"/>
      <c r="H279" s="159"/>
      <c r="I279" s="136" t="s">
        <v>615</v>
      </c>
      <c r="J279" s="136">
        <f>SUM(I281:I288)</f>
        <v>10115.181861000001</v>
      </c>
      <c r="K279" s="116"/>
      <c r="L279" s="116"/>
      <c r="M279" s="116"/>
      <c r="N279" s="116"/>
      <c r="O279" s="116"/>
      <c r="P279" s="116"/>
      <c r="Q279" s="116"/>
      <c r="R279" s="116"/>
      <c r="S279" s="116"/>
      <c r="T279" s="116"/>
      <c r="U279" s="116"/>
      <c r="V279" s="116"/>
      <c r="W279" s="116"/>
      <c r="X279" s="116"/>
      <c r="Y279" s="116"/>
      <c r="Z279" s="116"/>
    </row>
    <row r="280" spans="1:26" ht="15.75" customHeight="1" x14ac:dyDescent="0.25">
      <c r="A280" s="199"/>
      <c r="B280" s="155" t="s">
        <v>638</v>
      </c>
      <c r="C280" s="130"/>
      <c r="D280" s="26"/>
      <c r="E280" s="121"/>
      <c r="F280" s="141"/>
      <c r="G280" s="141"/>
      <c r="H280" s="159"/>
      <c r="I280" s="136" t="s">
        <v>616</v>
      </c>
      <c r="J280" s="136">
        <f>J279/10</f>
        <v>1011.5181861000001</v>
      </c>
      <c r="K280" s="116"/>
      <c r="L280" s="116"/>
      <c r="M280" s="116"/>
      <c r="N280" s="116"/>
      <c r="O280" s="116"/>
      <c r="P280" s="116"/>
      <c r="Q280" s="116"/>
      <c r="R280" s="116"/>
      <c r="S280" s="116"/>
      <c r="T280" s="116"/>
      <c r="U280" s="116"/>
      <c r="V280" s="116"/>
      <c r="W280" s="116"/>
      <c r="X280" s="116"/>
      <c r="Y280" s="116"/>
      <c r="Z280" s="116"/>
    </row>
    <row r="281" spans="1:26" ht="15.75" customHeight="1" x14ac:dyDescent="0.25">
      <c r="A281" s="130"/>
      <c r="B281" s="161" t="s">
        <v>700</v>
      </c>
      <c r="C281" s="192" t="s">
        <v>17</v>
      </c>
      <c r="D281" s="26">
        <v>1.05</v>
      </c>
      <c r="E281" s="125" t="s">
        <v>22</v>
      </c>
      <c r="F281" s="126">
        <v>5005.7449999999999</v>
      </c>
      <c r="G281" s="126">
        <f>F281*0.18</f>
        <v>901.03409999999997</v>
      </c>
      <c r="H281" s="126">
        <f>F281+G281</f>
        <v>5906.7790999999997</v>
      </c>
      <c r="I281" s="126">
        <f>H281*D281</f>
        <v>6202.1180549999999</v>
      </c>
      <c r="J281" s="137"/>
      <c r="K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</row>
    <row r="282" spans="1:26" ht="15.75" customHeight="1" x14ac:dyDescent="0.25">
      <c r="A282" s="130"/>
      <c r="B282" s="174" t="s">
        <v>116</v>
      </c>
      <c r="C282" s="192" t="s">
        <v>17</v>
      </c>
      <c r="D282" s="26">
        <v>1</v>
      </c>
      <c r="E282" s="186" t="s">
        <v>117</v>
      </c>
      <c r="F282" s="26">
        <f>INSUMOS!E55</f>
        <v>415.25</v>
      </c>
      <c r="G282" s="126">
        <f t="shared" ref="G282:G288" si="42">F282*0.18</f>
        <v>74.74499999999999</v>
      </c>
      <c r="H282" s="126">
        <f t="shared" ref="H282:H288" si="43">G282+F282</f>
        <v>489.995</v>
      </c>
      <c r="I282" s="126">
        <f t="shared" ref="I282:I288" si="44">H282*D282</f>
        <v>489.995</v>
      </c>
      <c r="J282" s="137"/>
      <c r="K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</row>
    <row r="283" spans="1:26" ht="15.75" customHeight="1" x14ac:dyDescent="0.25">
      <c r="A283" s="130"/>
      <c r="B283" s="49" t="s">
        <v>59</v>
      </c>
      <c r="C283" s="142" t="s">
        <v>17</v>
      </c>
      <c r="D283" s="26">
        <v>6</v>
      </c>
      <c r="E283" s="125" t="s">
        <v>60</v>
      </c>
      <c r="F283" s="126">
        <f>INSUMOS!E229</f>
        <v>110.17</v>
      </c>
      <c r="G283" s="126">
        <f t="shared" si="42"/>
        <v>19.8306</v>
      </c>
      <c r="H283" s="126">
        <f t="shared" si="43"/>
        <v>130.00059999999999</v>
      </c>
      <c r="I283" s="126">
        <f t="shared" si="44"/>
        <v>780.00360000000001</v>
      </c>
      <c r="J283" s="137"/>
      <c r="K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</row>
    <row r="284" spans="1:26" ht="15.75" customHeight="1" x14ac:dyDescent="0.25">
      <c r="A284" s="130"/>
      <c r="B284" s="167" t="s">
        <v>140</v>
      </c>
      <c r="C284" s="192" t="s">
        <v>17</v>
      </c>
      <c r="D284" s="26">
        <v>0.25</v>
      </c>
      <c r="E284" s="130" t="s">
        <v>19</v>
      </c>
      <c r="F284" s="126">
        <f>INSUMOS!E223</f>
        <v>46.61</v>
      </c>
      <c r="G284" s="126">
        <f t="shared" si="42"/>
        <v>8.3897999999999993</v>
      </c>
      <c r="H284" s="126">
        <f t="shared" si="43"/>
        <v>54.9998</v>
      </c>
      <c r="I284" s="126">
        <f t="shared" si="44"/>
        <v>13.74995</v>
      </c>
      <c r="J284" s="137"/>
      <c r="K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</row>
    <row r="285" spans="1:26" ht="15.75" customHeight="1" x14ac:dyDescent="0.25">
      <c r="A285" s="130"/>
      <c r="B285" s="167" t="s">
        <v>152</v>
      </c>
      <c r="C285" s="156" t="s">
        <v>17</v>
      </c>
      <c r="D285" s="26">
        <v>0.33</v>
      </c>
      <c r="E285" s="130" t="s">
        <v>62</v>
      </c>
      <c r="F285" s="126">
        <f>INSUMOS!E271</f>
        <v>108.84</v>
      </c>
      <c r="G285" s="126">
        <f t="shared" si="42"/>
        <v>19.591200000000001</v>
      </c>
      <c r="H285" s="126">
        <f t="shared" si="43"/>
        <v>128.43119999999999</v>
      </c>
      <c r="I285" s="126">
        <f t="shared" si="44"/>
        <v>42.382295999999997</v>
      </c>
      <c r="J285" s="137"/>
      <c r="K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</row>
    <row r="286" spans="1:26" ht="15.75" customHeight="1" x14ac:dyDescent="0.25">
      <c r="A286" s="130"/>
      <c r="B286" s="161" t="s">
        <v>18</v>
      </c>
      <c r="C286" s="192" t="s">
        <v>17</v>
      </c>
      <c r="D286" s="26">
        <v>0.8</v>
      </c>
      <c r="E286" s="125" t="s">
        <v>19</v>
      </c>
      <c r="F286" s="126">
        <f>INSUMOS!E23</f>
        <v>60.84</v>
      </c>
      <c r="G286" s="126">
        <f t="shared" si="42"/>
        <v>10.9512</v>
      </c>
      <c r="H286" s="126">
        <f t="shared" si="43"/>
        <v>71.791200000000003</v>
      </c>
      <c r="I286" s="126">
        <f t="shared" si="44"/>
        <v>57.432960000000008</v>
      </c>
      <c r="J286" s="13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</row>
    <row r="287" spans="1:26" ht="15.75" customHeight="1" x14ac:dyDescent="0.25">
      <c r="A287" s="130"/>
      <c r="B287" s="171" t="s">
        <v>612</v>
      </c>
      <c r="C287" s="192" t="s">
        <v>67</v>
      </c>
      <c r="D287" s="26">
        <v>1</v>
      </c>
      <c r="E287" s="130" t="s">
        <v>22</v>
      </c>
      <c r="F287" s="126">
        <f>'MANO DE  OBRA '!C17</f>
        <v>2500</v>
      </c>
      <c r="G287" s="126">
        <v>0</v>
      </c>
      <c r="H287" s="126">
        <f t="shared" si="43"/>
        <v>2500</v>
      </c>
      <c r="I287" s="126">
        <f t="shared" si="44"/>
        <v>2500</v>
      </c>
      <c r="J287" s="13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</row>
    <row r="288" spans="1:26" ht="15.75" customHeight="1" x14ac:dyDescent="0.25">
      <c r="A288" s="130"/>
      <c r="B288" s="160" t="s">
        <v>613</v>
      </c>
      <c r="C288" s="130" t="s">
        <v>614</v>
      </c>
      <c r="D288" s="26">
        <v>0.01</v>
      </c>
      <c r="E288" s="130" t="s">
        <v>160</v>
      </c>
      <c r="F288" s="126">
        <f>F287</f>
        <v>2500</v>
      </c>
      <c r="G288" s="126">
        <f t="shared" si="42"/>
        <v>450</v>
      </c>
      <c r="H288" s="126">
        <f t="shared" si="43"/>
        <v>2950</v>
      </c>
      <c r="I288" s="126">
        <f t="shared" si="44"/>
        <v>29.5</v>
      </c>
      <c r="J288" s="128"/>
      <c r="K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</row>
    <row r="289" spans="1:26" x14ac:dyDescent="0.25">
      <c r="D289" s="26"/>
    </row>
    <row r="290" spans="1:26" ht="13.8" x14ac:dyDescent="0.25">
      <c r="A290" s="199"/>
      <c r="B290" s="155" t="s">
        <v>617</v>
      </c>
      <c r="C290" s="130"/>
      <c r="D290" s="26"/>
      <c r="E290" s="121"/>
      <c r="F290" s="141"/>
      <c r="G290" s="141"/>
      <c r="H290" s="159"/>
      <c r="I290" s="136" t="s">
        <v>615</v>
      </c>
      <c r="J290" s="136">
        <f>SUM(I292:I298)</f>
        <v>9862.7480009999999</v>
      </c>
    </row>
    <row r="291" spans="1:26" ht="15.6" customHeight="1" x14ac:dyDescent="0.25">
      <c r="A291" s="199"/>
      <c r="B291" s="155" t="s">
        <v>637</v>
      </c>
      <c r="C291" s="130"/>
      <c r="D291" s="26"/>
      <c r="E291" s="121"/>
      <c r="F291" s="141"/>
      <c r="G291" s="141"/>
      <c r="H291" s="159"/>
      <c r="I291" s="136" t="s">
        <v>618</v>
      </c>
      <c r="J291" s="136">
        <f>J290/10</f>
        <v>986.27480009999999</v>
      </c>
      <c r="K291" s="116"/>
      <c r="L291" s="116"/>
      <c r="M291" s="116"/>
      <c r="N291" s="116"/>
      <c r="O291" s="116"/>
      <c r="P291" s="116"/>
      <c r="Q291" s="116"/>
      <c r="R291" s="116"/>
      <c r="S291" s="116"/>
      <c r="T291" s="116"/>
      <c r="U291" s="116"/>
      <c r="V291" s="116"/>
      <c r="W291" s="116"/>
      <c r="X291" s="116"/>
      <c r="Y291" s="116"/>
      <c r="Z291" s="116"/>
    </row>
    <row r="292" spans="1:26" ht="13.8" x14ac:dyDescent="0.25">
      <c r="A292" s="130"/>
      <c r="B292" s="161" t="s">
        <v>700</v>
      </c>
      <c r="C292" s="192" t="s">
        <v>17</v>
      </c>
      <c r="D292" s="26">
        <v>1.05</v>
      </c>
      <c r="E292" s="125" t="s">
        <v>22</v>
      </c>
      <c r="F292" s="126">
        <v>5005.7449999999999</v>
      </c>
      <c r="G292" s="126">
        <f>F292*0.18</f>
        <v>901.03409999999997</v>
      </c>
      <c r="H292" s="126">
        <f>F292+G292</f>
        <v>5906.7790999999997</v>
      </c>
      <c r="I292" s="126">
        <f>H292*D292</f>
        <v>6202.1180549999999</v>
      </c>
      <c r="J292" s="137"/>
    </row>
    <row r="293" spans="1:26" ht="15.75" customHeight="1" x14ac:dyDescent="0.25">
      <c r="A293" s="130"/>
      <c r="B293" s="174" t="s">
        <v>116</v>
      </c>
      <c r="C293" s="192" t="s">
        <v>17</v>
      </c>
      <c r="D293" s="26">
        <v>1</v>
      </c>
      <c r="E293" s="186" t="s">
        <v>117</v>
      </c>
      <c r="F293" s="26">
        <f>INSUMOS!E55</f>
        <v>415.25</v>
      </c>
      <c r="G293" s="126">
        <f>F293*0.18</f>
        <v>74.74499999999999</v>
      </c>
      <c r="H293" s="126">
        <f t="shared" ref="H293" si="45">G293+F293</f>
        <v>489.995</v>
      </c>
      <c r="I293" s="126">
        <f t="shared" ref="I293" si="46">H293*D293</f>
        <v>489.995</v>
      </c>
      <c r="J293" s="137"/>
      <c r="K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</row>
    <row r="294" spans="1:26" x14ac:dyDescent="0.25">
      <c r="A294" s="130"/>
      <c r="B294" s="49" t="s">
        <v>59</v>
      </c>
      <c r="C294" s="142" t="s">
        <v>17</v>
      </c>
      <c r="D294" s="26">
        <v>4.5</v>
      </c>
      <c r="E294" s="125" t="s">
        <v>60</v>
      </c>
      <c r="F294" s="126">
        <f>INSUMOS!E229</f>
        <v>110.17</v>
      </c>
      <c r="G294" s="126">
        <f t="shared" ref="G294:G298" si="47">F294*0.18</f>
        <v>19.8306</v>
      </c>
      <c r="H294" s="126">
        <f t="shared" ref="H294:H298" si="48">G294+F294</f>
        <v>130.00059999999999</v>
      </c>
      <c r="I294" s="126">
        <f t="shared" ref="I294:I298" si="49">H294*D294</f>
        <v>585.0027</v>
      </c>
      <c r="J294" s="137"/>
    </row>
    <row r="295" spans="1:26" x14ac:dyDescent="0.25">
      <c r="A295" s="130"/>
      <c r="B295" s="167" t="s">
        <v>140</v>
      </c>
      <c r="C295" s="192" t="s">
        <v>17</v>
      </c>
      <c r="D295" s="26">
        <v>0.25</v>
      </c>
      <c r="E295" s="130" t="s">
        <v>19</v>
      </c>
      <c r="F295" s="126">
        <f>INSUMOS!E223</f>
        <v>46.61</v>
      </c>
      <c r="G295" s="126">
        <f t="shared" si="47"/>
        <v>8.3897999999999993</v>
      </c>
      <c r="H295" s="126">
        <f t="shared" si="48"/>
        <v>54.9998</v>
      </c>
      <c r="I295" s="126">
        <f t="shared" si="49"/>
        <v>13.74995</v>
      </c>
      <c r="J295" s="137"/>
    </row>
    <row r="296" spans="1:26" x14ac:dyDescent="0.25">
      <c r="A296" s="130"/>
      <c r="B296" s="167" t="s">
        <v>152</v>
      </c>
      <c r="C296" s="156" t="s">
        <v>17</v>
      </c>
      <c r="D296" s="26">
        <v>0.33</v>
      </c>
      <c r="E296" s="130" t="s">
        <v>62</v>
      </c>
      <c r="F296" s="126">
        <f>INSUMOS!E271</f>
        <v>108.84</v>
      </c>
      <c r="G296" s="126">
        <f t="shared" si="47"/>
        <v>19.591200000000001</v>
      </c>
      <c r="H296" s="126">
        <f t="shared" si="48"/>
        <v>128.43119999999999</v>
      </c>
      <c r="I296" s="126">
        <f t="shared" si="49"/>
        <v>42.382295999999997</v>
      </c>
      <c r="J296" s="137"/>
    </row>
    <row r="297" spans="1:26" x14ac:dyDescent="0.25">
      <c r="A297" s="130"/>
      <c r="B297" s="171" t="s">
        <v>619</v>
      </c>
      <c r="C297" s="192" t="s">
        <v>67</v>
      </c>
      <c r="D297" s="26">
        <v>1</v>
      </c>
      <c r="E297" s="130" t="s">
        <v>22</v>
      </c>
      <c r="F297" s="126">
        <f>MO_ACERA</f>
        <v>2500</v>
      </c>
      <c r="G297" s="126">
        <v>0</v>
      </c>
      <c r="H297" s="126">
        <f t="shared" si="48"/>
        <v>2500</v>
      </c>
      <c r="I297" s="126">
        <f t="shared" si="49"/>
        <v>2500</v>
      </c>
      <c r="J297" s="137"/>
    </row>
    <row r="298" spans="1:26" x14ac:dyDescent="0.25">
      <c r="A298" s="130"/>
      <c r="B298" s="160" t="s">
        <v>613</v>
      </c>
      <c r="C298" s="130" t="s">
        <v>614</v>
      </c>
      <c r="D298" s="26">
        <v>0.01</v>
      </c>
      <c r="E298" s="130" t="s">
        <v>160</v>
      </c>
      <c r="F298" s="126">
        <f>F297</f>
        <v>2500</v>
      </c>
      <c r="G298" s="126">
        <f t="shared" si="47"/>
        <v>450</v>
      </c>
      <c r="H298" s="126">
        <f t="shared" si="48"/>
        <v>2950</v>
      </c>
      <c r="I298" s="126">
        <f t="shared" si="49"/>
        <v>29.5</v>
      </c>
      <c r="J298" s="128"/>
    </row>
    <row r="299" spans="1:26" x14ac:dyDescent="0.25">
      <c r="D299" s="26"/>
    </row>
    <row r="300" spans="1:26" x14ac:dyDescent="0.25">
      <c r="A300" s="199"/>
      <c r="B300" s="166" t="s">
        <v>182</v>
      </c>
      <c r="D300" s="26"/>
      <c r="J300" s="193">
        <f>I301</f>
        <v>288.73600000000005</v>
      </c>
    </row>
    <row r="301" spans="1:26" x14ac:dyDescent="0.25">
      <c r="A301" s="130"/>
      <c r="B301" s="167" t="s">
        <v>651</v>
      </c>
      <c r="C301" s="192" t="s">
        <v>67</v>
      </c>
      <c r="D301" s="26">
        <v>0.2</v>
      </c>
      <c r="E301" s="130" t="s">
        <v>68</v>
      </c>
      <c r="F301" s="126">
        <f>'MANO DE  OBRA '!C151</f>
        <v>1443.68</v>
      </c>
      <c r="G301" s="126">
        <v>0</v>
      </c>
      <c r="H301" s="126">
        <f>F301+G301</f>
        <v>1443.68</v>
      </c>
      <c r="I301" s="126">
        <f>H301*D301</f>
        <v>288.73600000000005</v>
      </c>
      <c r="J301" s="137"/>
      <c r="K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</row>
    <row r="302" spans="1:26" x14ac:dyDescent="0.25">
      <c r="D302" s="26"/>
    </row>
    <row r="303" spans="1:26" ht="13.8" x14ac:dyDescent="0.25">
      <c r="A303" s="199"/>
      <c r="B303" s="155" t="s">
        <v>650</v>
      </c>
      <c r="C303" s="130"/>
      <c r="D303" s="26"/>
      <c r="E303" s="121"/>
      <c r="F303" s="141"/>
      <c r="G303" s="141"/>
      <c r="H303" s="159"/>
      <c r="I303" s="136" t="s">
        <v>615</v>
      </c>
      <c r="J303" s="136">
        <f>SUM(I305:I309)</f>
        <v>7160.1285736</v>
      </c>
    </row>
    <row r="304" spans="1:26" ht="13.8" x14ac:dyDescent="0.25">
      <c r="A304" s="200"/>
      <c r="B304" s="155" t="s">
        <v>650</v>
      </c>
      <c r="C304" s="130"/>
      <c r="D304" s="26"/>
      <c r="E304" s="121"/>
      <c r="F304" s="141"/>
      <c r="G304" s="141"/>
      <c r="H304" s="159"/>
      <c r="I304" s="136" t="s">
        <v>618</v>
      </c>
      <c r="J304" s="188">
        <f>J303/10</f>
        <v>716.01285736</v>
      </c>
    </row>
    <row r="305" spans="1:26" x14ac:dyDescent="0.25">
      <c r="A305" s="201"/>
      <c r="B305" s="171" t="s">
        <v>32</v>
      </c>
      <c r="C305" s="192" t="s">
        <v>17</v>
      </c>
      <c r="D305" s="26">
        <v>1.1000000000000001</v>
      </c>
      <c r="E305" s="130" t="s">
        <v>22</v>
      </c>
      <c r="F305" s="126">
        <f>INSUMOS!E183</f>
        <v>4843.55</v>
      </c>
      <c r="G305" s="126">
        <f>F305*0.18</f>
        <v>871.83900000000006</v>
      </c>
      <c r="H305" s="126">
        <f>G305+F305</f>
        <v>5715.3890000000001</v>
      </c>
      <c r="I305" s="126">
        <f>H305*D305</f>
        <v>6286.9279000000006</v>
      </c>
    </row>
    <row r="306" spans="1:26" x14ac:dyDescent="0.25">
      <c r="A306" s="201"/>
      <c r="B306" s="167" t="s">
        <v>161</v>
      </c>
      <c r="C306" s="192" t="s">
        <v>17</v>
      </c>
      <c r="D306" s="26">
        <v>7.0000000000000001E-3</v>
      </c>
      <c r="E306" s="130" t="s">
        <v>162</v>
      </c>
      <c r="F306" s="126">
        <f>INSUMOS!E10</f>
        <v>16681.36</v>
      </c>
      <c r="G306" s="126">
        <f t="shared" ref="G306:G307" si="50">F306*0.18</f>
        <v>3002.6448</v>
      </c>
      <c r="H306" s="126">
        <f t="shared" ref="H306:H309" si="51">G306+F306</f>
        <v>19684.004800000002</v>
      </c>
      <c r="I306" s="126">
        <f t="shared" ref="I306:I309" si="52">H306*D306</f>
        <v>137.78803360000003</v>
      </c>
    </row>
    <row r="307" spans="1:26" x14ac:dyDescent="0.25">
      <c r="A307" s="201"/>
      <c r="B307" s="161" t="s">
        <v>18</v>
      </c>
      <c r="C307" s="192" t="s">
        <v>17</v>
      </c>
      <c r="D307" s="26">
        <v>2.2000000000000002</v>
      </c>
      <c r="E307" s="125" t="s">
        <v>19</v>
      </c>
      <c r="F307" s="126">
        <f>INSUMOS!E23</f>
        <v>60.84</v>
      </c>
      <c r="G307" s="126">
        <f t="shared" si="50"/>
        <v>10.9512</v>
      </c>
      <c r="H307" s="126">
        <f t="shared" si="51"/>
        <v>71.791200000000003</v>
      </c>
      <c r="I307" s="126">
        <f t="shared" si="52"/>
        <v>157.94064000000003</v>
      </c>
    </row>
    <row r="308" spans="1:26" x14ac:dyDescent="0.25">
      <c r="A308" s="201"/>
      <c r="B308" s="171" t="s">
        <v>652</v>
      </c>
      <c r="C308" s="192" t="s">
        <v>67</v>
      </c>
      <c r="D308" s="26">
        <v>0.2</v>
      </c>
      <c r="E308" s="130" t="s">
        <v>138</v>
      </c>
      <c r="F308" s="126">
        <f>'MANO DE  OBRA '!C151</f>
        <v>1443.68</v>
      </c>
      <c r="G308" s="126">
        <v>0</v>
      </c>
      <c r="H308" s="126">
        <f t="shared" si="51"/>
        <v>1443.68</v>
      </c>
      <c r="I308" s="126">
        <f t="shared" si="52"/>
        <v>288.73600000000005</v>
      </c>
      <c r="J308" s="137"/>
      <c r="K308" s="117"/>
    </row>
    <row r="309" spans="1:26" x14ac:dyDescent="0.25">
      <c r="A309" s="201"/>
      <c r="B309" s="167" t="s">
        <v>651</v>
      </c>
      <c r="C309" s="192" t="s">
        <v>67</v>
      </c>
      <c r="D309" s="26">
        <v>0.2</v>
      </c>
      <c r="E309" s="130" t="s">
        <v>68</v>
      </c>
      <c r="F309" s="126">
        <f>'MANO DE  OBRA '!C151</f>
        <v>1443.68</v>
      </c>
      <c r="G309" s="126">
        <v>0</v>
      </c>
      <c r="H309" s="126">
        <f t="shared" si="51"/>
        <v>1443.68</v>
      </c>
      <c r="I309" s="126">
        <f t="shared" si="52"/>
        <v>288.73600000000005</v>
      </c>
      <c r="J309" s="195"/>
      <c r="K309" s="117"/>
    </row>
    <row r="310" spans="1:26" x14ac:dyDescent="0.25">
      <c r="D310" s="26"/>
    </row>
    <row r="311" spans="1:26" x14ac:dyDescent="0.25">
      <c r="A311" s="199"/>
      <c r="B311" s="162" t="s">
        <v>702</v>
      </c>
      <c r="C311" s="119"/>
      <c r="D311" s="26"/>
      <c r="E311" s="119"/>
      <c r="F311" s="119"/>
      <c r="G311" s="121"/>
      <c r="H311" s="122"/>
      <c r="I311" s="139" t="s">
        <v>22</v>
      </c>
      <c r="J311" s="136">
        <f>SUM(I314:I327)</f>
        <v>22424.759088000003</v>
      </c>
      <c r="K311" s="115"/>
      <c r="L311" s="115"/>
      <c r="M311" s="115"/>
      <c r="N311" s="115"/>
      <c r="O311" s="115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</row>
    <row r="312" spans="1:26" x14ac:dyDescent="0.25">
      <c r="A312" s="199"/>
      <c r="B312" s="162"/>
      <c r="C312" s="119"/>
      <c r="D312" s="26"/>
      <c r="E312" s="119"/>
      <c r="F312" s="119"/>
      <c r="G312" s="121"/>
      <c r="H312" s="122"/>
      <c r="I312" s="139" t="s">
        <v>138</v>
      </c>
      <c r="J312" s="136">
        <f>J311*0.2</f>
        <v>4484.951817600001</v>
      </c>
      <c r="K312" s="115"/>
      <c r="L312" s="115"/>
      <c r="M312" s="115"/>
      <c r="N312" s="115"/>
      <c r="O312" s="115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</row>
    <row r="313" spans="1:26" x14ac:dyDescent="0.25">
      <c r="A313" s="119"/>
      <c r="B313" s="194" t="s">
        <v>645</v>
      </c>
      <c r="C313" s="119"/>
      <c r="D313" s="26"/>
      <c r="E313" s="119"/>
      <c r="F313" s="119"/>
      <c r="G313" s="121"/>
      <c r="H313" s="122"/>
      <c r="I313" s="139"/>
      <c r="J313" s="136"/>
      <c r="K313" s="115"/>
      <c r="L313" s="115"/>
      <c r="M313" s="115"/>
      <c r="N313" s="115"/>
      <c r="O313" s="115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</row>
    <row r="314" spans="1:26" x14ac:dyDescent="0.25">
      <c r="A314" s="201"/>
      <c r="B314" s="161" t="s">
        <v>525</v>
      </c>
      <c r="C314" s="192" t="s">
        <v>67</v>
      </c>
      <c r="D314" s="26">
        <v>1</v>
      </c>
      <c r="E314" s="125" t="s">
        <v>22</v>
      </c>
      <c r="F314" s="126">
        <f>MO_EXCRCOM3</f>
        <v>2629.17</v>
      </c>
      <c r="G314" s="126">
        <v>0</v>
      </c>
      <c r="H314" s="126">
        <f t="shared" ref="H314:H326" si="53">G314+F314</f>
        <v>2629.17</v>
      </c>
      <c r="I314" s="126">
        <f>D314*H314</f>
        <v>2629.17</v>
      </c>
      <c r="J314" s="137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</row>
    <row r="315" spans="1:26" x14ac:dyDescent="0.25">
      <c r="A315" s="125"/>
      <c r="B315" s="194" t="s">
        <v>621</v>
      </c>
      <c r="C315" s="192"/>
      <c r="D315" s="26"/>
      <c r="E315" s="125"/>
      <c r="F315" s="126"/>
      <c r="G315" s="126"/>
      <c r="H315" s="126"/>
      <c r="I315" s="126"/>
      <c r="J315" s="137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</row>
    <row r="316" spans="1:26" x14ac:dyDescent="0.25">
      <c r="A316" s="201"/>
      <c r="B316" s="161" t="s">
        <v>31</v>
      </c>
      <c r="C316" s="192" t="s">
        <v>17</v>
      </c>
      <c r="D316" s="26">
        <v>1.05</v>
      </c>
      <c r="E316" s="125" t="s">
        <v>22</v>
      </c>
      <c r="F316" s="126">
        <f>INSUMOS!E183</f>
        <v>4843.55</v>
      </c>
      <c r="G316" s="126">
        <f>F316*0.18</f>
        <v>871.83900000000006</v>
      </c>
      <c r="H316" s="126">
        <f t="shared" si="53"/>
        <v>5715.3890000000001</v>
      </c>
      <c r="I316" s="126">
        <f t="shared" ref="I316:I327" si="54">D316*H316</f>
        <v>6001.1584500000008</v>
      </c>
      <c r="J316" s="137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</row>
    <row r="317" spans="1:26" x14ac:dyDescent="0.25">
      <c r="A317" s="201"/>
      <c r="B317" s="161" t="s">
        <v>24</v>
      </c>
      <c r="C317" s="192" t="s">
        <v>17</v>
      </c>
      <c r="D317" s="26">
        <v>1.05</v>
      </c>
      <c r="E317" s="125" t="s">
        <v>22</v>
      </c>
      <c r="F317" s="126">
        <f>INSUMOS!E213</f>
        <v>169.49</v>
      </c>
      <c r="G317" s="126">
        <f t="shared" ref="G317:G318" si="55">F317*0.18</f>
        <v>30.508200000000002</v>
      </c>
      <c r="H317" s="126">
        <f t="shared" si="53"/>
        <v>199.9982</v>
      </c>
      <c r="I317" s="126">
        <f t="shared" si="54"/>
        <v>209.99811</v>
      </c>
      <c r="J317" s="137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</row>
    <row r="318" spans="1:26" x14ac:dyDescent="0.25">
      <c r="A318" s="201"/>
      <c r="B318" s="161" t="s">
        <v>16</v>
      </c>
      <c r="C318" s="192" t="s">
        <v>17</v>
      </c>
      <c r="D318" s="26">
        <v>0.86</v>
      </c>
      <c r="E318" s="125" t="s">
        <v>15</v>
      </c>
      <c r="F318" s="126">
        <f>INSUMOS!E9</f>
        <v>2796.61</v>
      </c>
      <c r="G318" s="126">
        <f t="shared" si="55"/>
        <v>503.38979999999998</v>
      </c>
      <c r="H318" s="126">
        <f t="shared" si="53"/>
        <v>3299.9998000000001</v>
      </c>
      <c r="I318" s="126">
        <f t="shared" si="54"/>
        <v>2837.999828</v>
      </c>
      <c r="J318" s="137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</row>
    <row r="319" spans="1:26" x14ac:dyDescent="0.25">
      <c r="A319" s="201"/>
      <c r="B319" s="167" t="s">
        <v>541</v>
      </c>
      <c r="C319" s="192" t="s">
        <v>67</v>
      </c>
      <c r="D319" s="26">
        <v>0.86</v>
      </c>
      <c r="E319" s="168" t="s">
        <v>15</v>
      </c>
      <c r="F319" s="126">
        <f>MO_ACERO</f>
        <v>375.44</v>
      </c>
      <c r="G319" s="126">
        <v>0</v>
      </c>
      <c r="H319" s="126">
        <f t="shared" si="53"/>
        <v>375.44</v>
      </c>
      <c r="I319" s="126">
        <f t="shared" si="54"/>
        <v>322.8784</v>
      </c>
    </row>
    <row r="320" spans="1:26" x14ac:dyDescent="0.25">
      <c r="A320" s="201"/>
      <c r="B320" s="161" t="s">
        <v>18</v>
      </c>
      <c r="C320" s="192" t="s">
        <v>17</v>
      </c>
      <c r="D320" s="26">
        <f>D319*2</f>
        <v>1.72</v>
      </c>
      <c r="E320" s="125" t="s">
        <v>19</v>
      </c>
      <c r="F320" s="126">
        <f>INSUMOS!E23</f>
        <v>60.84</v>
      </c>
      <c r="G320" s="126">
        <v>10.95</v>
      </c>
      <c r="H320" s="126">
        <f t="shared" si="53"/>
        <v>71.790000000000006</v>
      </c>
      <c r="I320" s="126">
        <f t="shared" si="54"/>
        <v>123.47880000000001</v>
      </c>
    </row>
    <row r="321" spans="1:26" x14ac:dyDescent="0.25">
      <c r="A321" s="201"/>
      <c r="B321" s="161" t="s">
        <v>624</v>
      </c>
      <c r="C321" s="192" t="s">
        <v>67</v>
      </c>
      <c r="D321" s="26">
        <v>0.8</v>
      </c>
      <c r="E321" s="125" t="s">
        <v>138</v>
      </c>
      <c r="F321" s="126">
        <f>MO_ENCTCGUARDPLATEA</f>
        <v>116.82</v>
      </c>
      <c r="G321" s="126">
        <v>0</v>
      </c>
      <c r="H321" s="126">
        <f t="shared" si="53"/>
        <v>116.82</v>
      </c>
      <c r="I321" s="126">
        <f t="shared" si="54"/>
        <v>93.456000000000003</v>
      </c>
    </row>
    <row r="322" spans="1:26" x14ac:dyDescent="0.25">
      <c r="A322" s="201"/>
      <c r="B322" s="194" t="s">
        <v>643</v>
      </c>
      <c r="C322" s="192"/>
      <c r="D322" s="26"/>
      <c r="E322" s="130"/>
      <c r="F322" s="126"/>
      <c r="G322" s="126"/>
      <c r="H322" s="126"/>
      <c r="I322" s="126"/>
    </row>
    <row r="323" spans="1:26" ht="26.4" x14ac:dyDescent="0.25">
      <c r="A323" s="201"/>
      <c r="B323" s="161" t="s">
        <v>623</v>
      </c>
      <c r="C323" s="192" t="s">
        <v>67</v>
      </c>
      <c r="D323" s="26">
        <v>1.05</v>
      </c>
      <c r="E323" s="125" t="s">
        <v>22</v>
      </c>
      <c r="F323" s="126">
        <f>MO_BADENH20</f>
        <v>1145.72</v>
      </c>
      <c r="G323" s="126">
        <v>0</v>
      </c>
      <c r="H323" s="126">
        <f t="shared" si="53"/>
        <v>1145.72</v>
      </c>
      <c r="I323" s="126">
        <f t="shared" si="54"/>
        <v>1203.0060000000001</v>
      </c>
      <c r="J323" s="137"/>
      <c r="K323" s="99"/>
      <c r="L323" s="9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</row>
    <row r="324" spans="1:26" x14ac:dyDescent="0.25">
      <c r="A324" s="201"/>
      <c r="B324" s="170" t="s">
        <v>685</v>
      </c>
      <c r="C324" s="192" t="s">
        <v>67</v>
      </c>
      <c r="D324" s="26">
        <v>1.05</v>
      </c>
      <c r="E324" s="125" t="s">
        <v>22</v>
      </c>
      <c r="F324" s="126">
        <f>MO_PREPARARPISO</f>
        <v>59.84</v>
      </c>
      <c r="G324" s="126">
        <v>0</v>
      </c>
      <c r="H324" s="126">
        <f t="shared" si="53"/>
        <v>59.84</v>
      </c>
      <c r="I324" s="126">
        <f t="shared" si="54"/>
        <v>62.832000000000008</v>
      </c>
    </row>
    <row r="325" spans="1:26" x14ac:dyDescent="0.25">
      <c r="A325" s="201"/>
      <c r="B325" s="170" t="s">
        <v>686</v>
      </c>
      <c r="C325" s="192" t="s">
        <v>17</v>
      </c>
      <c r="D325" s="26">
        <v>1.05</v>
      </c>
      <c r="E325" s="125" t="s">
        <v>22</v>
      </c>
      <c r="F325" s="126">
        <f>INSUMOS!E47</f>
        <v>1800</v>
      </c>
      <c r="G325" s="126">
        <f>F325*0.18</f>
        <v>324</v>
      </c>
      <c r="H325" s="126">
        <f t="shared" si="53"/>
        <v>2124</v>
      </c>
      <c r="I325" s="126">
        <f t="shared" si="54"/>
        <v>2230.2000000000003</v>
      </c>
    </row>
    <row r="326" spans="1:26" x14ac:dyDescent="0.25">
      <c r="A326" s="201"/>
      <c r="B326" s="170" t="s">
        <v>644</v>
      </c>
      <c r="C326" s="192" t="s">
        <v>67</v>
      </c>
      <c r="D326" s="26">
        <v>1.05</v>
      </c>
      <c r="E326" s="125" t="s">
        <v>22</v>
      </c>
      <c r="F326" s="126">
        <f>'MANO DE  OBRA '!C21</f>
        <v>258.25</v>
      </c>
      <c r="G326" s="126">
        <v>0</v>
      </c>
      <c r="H326" s="126">
        <f t="shared" si="53"/>
        <v>258.25</v>
      </c>
      <c r="I326" s="126">
        <f t="shared" si="54"/>
        <v>271.16250000000002</v>
      </c>
    </row>
    <row r="327" spans="1:26" x14ac:dyDescent="0.25">
      <c r="A327" s="201"/>
      <c r="B327" s="161" t="s">
        <v>345</v>
      </c>
      <c r="C327" s="192" t="s">
        <v>17</v>
      </c>
      <c r="D327" s="26">
        <v>1.05</v>
      </c>
      <c r="E327" s="125" t="s">
        <v>22</v>
      </c>
      <c r="F327" s="126">
        <f>INSUMOS!E201</f>
        <v>5381.36</v>
      </c>
      <c r="G327" s="126">
        <v>751.42</v>
      </c>
      <c r="H327" s="126">
        <f>G327+F327</f>
        <v>6132.78</v>
      </c>
      <c r="I327" s="126">
        <f t="shared" si="54"/>
        <v>6439.4189999999999</v>
      </c>
    </row>
    <row r="328" spans="1:26" x14ac:dyDescent="0.25">
      <c r="B328" s="191"/>
      <c r="C328" s="212"/>
      <c r="D328" s="26"/>
      <c r="E328" s="189"/>
      <c r="F328" s="190"/>
      <c r="G328" s="190"/>
      <c r="H328" s="190"/>
      <c r="I328" s="190"/>
    </row>
    <row r="329" spans="1:26" s="95" customFormat="1" ht="26.4" customHeight="1" x14ac:dyDescent="0.25">
      <c r="A329" s="199"/>
      <c r="B329" s="158" t="s">
        <v>642</v>
      </c>
      <c r="C329" s="121"/>
      <c r="D329" s="26"/>
      <c r="E329" s="121"/>
      <c r="F329" s="141"/>
      <c r="G329" s="141"/>
      <c r="H329" s="159"/>
      <c r="I329" s="139" t="s">
        <v>62</v>
      </c>
      <c r="J329" s="136">
        <f>SUM(I330:I336)</f>
        <v>13204.380651999998</v>
      </c>
      <c r="K329" s="116"/>
      <c r="L329" s="116"/>
      <c r="M329" s="116"/>
      <c r="N329" s="116"/>
      <c r="O329" s="116"/>
      <c r="P329" s="116"/>
      <c r="Q329" s="116"/>
      <c r="R329" s="116"/>
      <c r="S329" s="116"/>
      <c r="T329" s="116"/>
      <c r="U329" s="116"/>
      <c r="V329" s="116"/>
      <c r="W329" s="116"/>
      <c r="X329" s="116"/>
      <c r="Y329" s="116"/>
      <c r="Z329" s="116"/>
    </row>
    <row r="330" spans="1:26" s="95" customFormat="1" x14ac:dyDescent="0.25">
      <c r="A330" s="130"/>
      <c r="B330" s="167" t="s">
        <v>141</v>
      </c>
      <c r="C330" s="156" t="s">
        <v>17</v>
      </c>
      <c r="D330" s="26">
        <v>1</v>
      </c>
      <c r="E330" s="130" t="s">
        <v>62</v>
      </c>
      <c r="F330" s="126">
        <f>INSUMOS!E132</f>
        <v>1167.7</v>
      </c>
      <c r="G330" s="126">
        <f>F330*0.18</f>
        <v>210.18600000000001</v>
      </c>
      <c r="H330" s="126">
        <f>G330+F330</f>
        <v>1377.886</v>
      </c>
      <c r="I330" s="126">
        <f>H330*D330</f>
        <v>1377.886</v>
      </c>
      <c r="J330" s="137"/>
      <c r="K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</row>
    <row r="331" spans="1:26" s="95" customFormat="1" x14ac:dyDescent="0.25">
      <c r="A331" s="130"/>
      <c r="B331" s="167" t="s">
        <v>142</v>
      </c>
      <c r="C331" s="192" t="s">
        <v>17</v>
      </c>
      <c r="D331" s="26">
        <v>1.5</v>
      </c>
      <c r="E331" s="130" t="s">
        <v>62</v>
      </c>
      <c r="F331" s="126">
        <f>INSUMOS!E118</f>
        <v>630</v>
      </c>
      <c r="G331" s="126">
        <f t="shared" ref="G331:G333" si="56">F331*0.18</f>
        <v>113.39999999999999</v>
      </c>
      <c r="H331" s="126">
        <f t="shared" ref="H331:H336" si="57">G331+F331</f>
        <v>743.4</v>
      </c>
      <c r="I331" s="126">
        <f t="shared" ref="I331:I336" si="58">H331*D331</f>
        <v>1115.0999999999999</v>
      </c>
      <c r="J331" s="137"/>
      <c r="K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</row>
    <row r="332" spans="1:26" s="95" customFormat="1" x14ac:dyDescent="0.25">
      <c r="A332" s="130"/>
      <c r="B332" s="167" t="s">
        <v>120</v>
      </c>
      <c r="C332" s="192" t="s">
        <v>104</v>
      </c>
      <c r="D332" s="26">
        <v>0.25</v>
      </c>
      <c r="E332" s="130" t="s">
        <v>22</v>
      </c>
      <c r="F332" s="126">
        <f>'ANALISIS UNITARIOS'!J160</f>
        <v>7197.84</v>
      </c>
      <c r="G332" s="126">
        <f t="shared" si="56"/>
        <v>1295.6112000000001</v>
      </c>
      <c r="H332" s="126">
        <f t="shared" si="57"/>
        <v>8493.4511999999995</v>
      </c>
      <c r="I332" s="126">
        <f t="shared" si="58"/>
        <v>2123.3627999999999</v>
      </c>
      <c r="J332" s="137"/>
      <c r="K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</row>
    <row r="333" spans="1:26" s="95" customFormat="1" x14ac:dyDescent="0.25">
      <c r="A333" s="130"/>
      <c r="B333" s="86" t="s">
        <v>143</v>
      </c>
      <c r="C333" s="192" t="s">
        <v>17</v>
      </c>
      <c r="D333" s="26">
        <v>1</v>
      </c>
      <c r="E333" s="130" t="s">
        <v>62</v>
      </c>
      <c r="F333" s="126">
        <v>4661.0200000000004</v>
      </c>
      <c r="G333" s="126">
        <f t="shared" si="56"/>
        <v>838.98360000000002</v>
      </c>
      <c r="H333" s="126">
        <f t="shared" si="57"/>
        <v>5500.0036</v>
      </c>
      <c r="I333" s="126">
        <f t="shared" si="58"/>
        <v>5500.0036</v>
      </c>
      <c r="J333" s="137"/>
      <c r="K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</row>
    <row r="334" spans="1:26" s="95" customFormat="1" x14ac:dyDescent="0.25">
      <c r="A334" s="130"/>
      <c r="B334" s="86" t="s">
        <v>144</v>
      </c>
      <c r="C334" s="192" t="s">
        <v>67</v>
      </c>
      <c r="D334" s="26">
        <v>1.0001</v>
      </c>
      <c r="E334" s="130" t="s">
        <v>68</v>
      </c>
      <c r="F334" s="126">
        <f>'MANO DE  OBRA '!C174</f>
        <v>597.32000000000005</v>
      </c>
      <c r="G334" s="126">
        <v>0</v>
      </c>
      <c r="H334" s="126">
        <f t="shared" si="57"/>
        <v>597.32000000000005</v>
      </c>
      <c r="I334" s="126">
        <f t="shared" si="58"/>
        <v>597.37973199999999</v>
      </c>
      <c r="J334" s="137"/>
      <c r="K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</row>
    <row r="335" spans="1:26" s="95" customFormat="1" x14ac:dyDescent="0.25">
      <c r="A335" s="130"/>
      <c r="B335" s="167" t="s">
        <v>145</v>
      </c>
      <c r="C335" s="192" t="s">
        <v>67</v>
      </c>
      <c r="D335" s="26">
        <v>1.05</v>
      </c>
      <c r="E335" s="130" t="s">
        <v>68</v>
      </c>
      <c r="F335" s="126">
        <f>'MANO DE  OBRA '!C151</f>
        <v>1443.68</v>
      </c>
      <c r="G335" s="126">
        <v>0</v>
      </c>
      <c r="H335" s="126">
        <f t="shared" si="57"/>
        <v>1443.68</v>
      </c>
      <c r="I335" s="126">
        <f t="shared" si="58"/>
        <v>1515.864</v>
      </c>
      <c r="J335" s="137"/>
      <c r="K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</row>
    <row r="336" spans="1:26" s="95" customFormat="1" x14ac:dyDescent="0.25">
      <c r="A336" s="130"/>
      <c r="B336" s="167" t="s">
        <v>146</v>
      </c>
      <c r="C336" s="192" t="s">
        <v>67</v>
      </c>
      <c r="D336" s="26">
        <v>1.0005999999999999</v>
      </c>
      <c r="E336" s="130" t="s">
        <v>68</v>
      </c>
      <c r="F336" s="126">
        <f>'MANO DE  OBRA '!C120</f>
        <v>974.2</v>
      </c>
      <c r="G336" s="126">
        <v>0</v>
      </c>
      <c r="H336" s="126">
        <f t="shared" si="57"/>
        <v>974.2</v>
      </c>
      <c r="I336" s="126">
        <f t="shared" si="58"/>
        <v>974.78451999999993</v>
      </c>
      <c r="J336" s="137"/>
      <c r="K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</row>
    <row r="337" spans="1:26" s="95" customFormat="1" x14ac:dyDescent="0.25">
      <c r="A337" s="130"/>
      <c r="B337" s="167"/>
      <c r="C337" s="192"/>
      <c r="D337" s="26"/>
      <c r="E337" s="130"/>
      <c r="F337" s="126"/>
      <c r="G337" s="126"/>
      <c r="H337" s="126"/>
      <c r="I337" s="126"/>
      <c r="J337" s="137"/>
      <c r="K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</row>
    <row r="338" spans="1:26" s="95" customFormat="1" ht="24.6" customHeight="1" x14ac:dyDescent="0.25">
      <c r="A338" s="199"/>
      <c r="B338" s="158" t="s">
        <v>699</v>
      </c>
      <c r="C338" s="121"/>
      <c r="D338" s="26"/>
      <c r="E338" s="121"/>
      <c r="F338" s="141"/>
      <c r="G338" s="141"/>
      <c r="H338" s="159"/>
      <c r="I338" s="139" t="s">
        <v>62</v>
      </c>
      <c r="J338" s="136">
        <f>SUM(I339:I342)</f>
        <v>6155.2035999999998</v>
      </c>
      <c r="K338" s="116"/>
      <c r="L338" s="116"/>
      <c r="M338" s="116"/>
      <c r="N338" s="116"/>
      <c r="O338" s="116"/>
      <c r="P338" s="116"/>
      <c r="Q338" s="116"/>
      <c r="R338" s="116"/>
      <c r="S338" s="116"/>
      <c r="T338" s="116"/>
      <c r="U338" s="116"/>
      <c r="V338" s="116"/>
      <c r="W338" s="116"/>
      <c r="X338" s="116"/>
      <c r="Y338" s="116"/>
      <c r="Z338" s="116"/>
    </row>
    <row r="339" spans="1:26" s="95" customFormat="1" x14ac:dyDescent="0.25">
      <c r="A339" s="130"/>
      <c r="B339" s="86" t="s">
        <v>701</v>
      </c>
      <c r="C339" s="192" t="s">
        <v>17</v>
      </c>
      <c r="D339" s="26">
        <v>1</v>
      </c>
      <c r="E339" s="130" t="s">
        <v>62</v>
      </c>
      <c r="F339" s="126">
        <v>2661.02</v>
      </c>
      <c r="G339" s="126">
        <f>F339*0.18</f>
        <v>478.98359999999997</v>
      </c>
      <c r="H339" s="126">
        <f>G339+F339</f>
        <v>3140.0036</v>
      </c>
      <c r="I339" s="126">
        <f t="shared" ref="I339:I342" si="59">H339*D339</f>
        <v>3140.0036</v>
      </c>
      <c r="J339" s="137"/>
      <c r="K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</row>
    <row r="340" spans="1:26" s="95" customFormat="1" x14ac:dyDescent="0.25">
      <c r="A340" s="130"/>
      <c r="B340" s="86" t="s">
        <v>144</v>
      </c>
      <c r="C340" s="192" t="s">
        <v>67</v>
      </c>
      <c r="D340" s="26">
        <v>1</v>
      </c>
      <c r="E340" s="130" t="s">
        <v>68</v>
      </c>
      <c r="F340" s="126">
        <f>'MANO DE  OBRA '!C174</f>
        <v>597.32000000000005</v>
      </c>
      <c r="G340" s="126">
        <v>0</v>
      </c>
      <c r="H340" s="126">
        <f t="shared" ref="H340:H342" si="60">G340+F340</f>
        <v>597.32000000000005</v>
      </c>
      <c r="I340" s="126">
        <f t="shared" si="59"/>
        <v>597.32000000000005</v>
      </c>
      <c r="J340" s="13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</row>
    <row r="341" spans="1:26" s="95" customFormat="1" x14ac:dyDescent="0.25">
      <c r="A341" s="130"/>
      <c r="B341" s="167" t="s">
        <v>145</v>
      </c>
      <c r="C341" s="192" t="s">
        <v>67</v>
      </c>
      <c r="D341" s="26">
        <v>1</v>
      </c>
      <c r="E341" s="130" t="s">
        <v>68</v>
      </c>
      <c r="F341" s="126">
        <f>'MANO DE  OBRA '!C151</f>
        <v>1443.68</v>
      </c>
      <c r="G341" s="126">
        <v>0</v>
      </c>
      <c r="H341" s="126">
        <f t="shared" si="60"/>
        <v>1443.68</v>
      </c>
      <c r="I341" s="126">
        <f t="shared" si="59"/>
        <v>1443.68</v>
      </c>
      <c r="J341" s="137"/>
      <c r="K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</row>
    <row r="342" spans="1:26" s="95" customFormat="1" x14ac:dyDescent="0.25">
      <c r="A342" s="130"/>
      <c r="B342" s="167" t="s">
        <v>146</v>
      </c>
      <c r="C342" s="192" t="s">
        <v>67</v>
      </c>
      <c r="D342" s="26">
        <v>1</v>
      </c>
      <c r="E342" s="130" t="s">
        <v>68</v>
      </c>
      <c r="F342" s="126">
        <f>'MANO DE  OBRA '!C120</f>
        <v>974.2</v>
      </c>
      <c r="G342" s="126">
        <v>0</v>
      </c>
      <c r="H342" s="126">
        <f t="shared" si="60"/>
        <v>974.2</v>
      </c>
      <c r="I342" s="126">
        <f t="shared" si="59"/>
        <v>974.2</v>
      </c>
      <c r="J342" s="137"/>
      <c r="K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</row>
    <row r="343" spans="1:26" s="95" customFormat="1" x14ac:dyDescent="0.25">
      <c r="A343" s="130"/>
      <c r="B343" s="167"/>
      <c r="C343" s="192"/>
      <c r="D343" s="26"/>
      <c r="E343" s="130"/>
      <c r="F343" s="126"/>
      <c r="G343" s="126"/>
      <c r="H343" s="126"/>
      <c r="I343" s="126"/>
      <c r="J343" s="137"/>
      <c r="K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</row>
    <row r="344" spans="1:26" x14ac:dyDescent="0.25">
      <c r="A344" s="199"/>
      <c r="B344" s="155" t="s">
        <v>620</v>
      </c>
      <c r="C344" s="130"/>
      <c r="D344" s="26"/>
      <c r="E344" s="121"/>
      <c r="F344" s="141"/>
      <c r="G344" s="141"/>
      <c r="H344" s="159"/>
      <c r="I344" s="136" t="s">
        <v>633</v>
      </c>
      <c r="J344" s="136">
        <f>SUM(I345:I347)</f>
        <v>17159.925640000001</v>
      </c>
    </row>
    <row r="345" spans="1:26" x14ac:dyDescent="0.25">
      <c r="A345" s="211"/>
      <c r="B345" s="184" t="s">
        <v>706</v>
      </c>
      <c r="C345" s="192" t="s">
        <v>67</v>
      </c>
      <c r="D345" s="26">
        <v>15</v>
      </c>
      <c r="E345" s="130" t="s">
        <v>251</v>
      </c>
      <c r="F345" s="26">
        <f>'MANO DE  OBRA '!C174</f>
        <v>597.32000000000005</v>
      </c>
      <c r="G345" s="26">
        <v>0</v>
      </c>
      <c r="H345" s="126">
        <f>G345+F345</f>
        <v>597.32000000000005</v>
      </c>
      <c r="I345" s="126">
        <f>H345*D345</f>
        <v>8959.8000000000011</v>
      </c>
    </row>
    <row r="346" spans="1:26" ht="13.8" x14ac:dyDescent="0.25">
      <c r="A346" s="211"/>
      <c r="B346" s="167" t="s">
        <v>634</v>
      </c>
      <c r="C346" s="192" t="s">
        <v>635</v>
      </c>
      <c r="D346" s="26">
        <v>25</v>
      </c>
      <c r="E346" s="125" t="s">
        <v>22</v>
      </c>
      <c r="F346" s="126">
        <f>'MANO DE  OBRA '!C116</f>
        <v>320</v>
      </c>
      <c r="G346" s="126">
        <v>0</v>
      </c>
      <c r="H346" s="126">
        <f>G346+F346</f>
        <v>320</v>
      </c>
      <c r="I346" s="126">
        <f>H346*D346</f>
        <v>8000</v>
      </c>
    </row>
    <row r="347" spans="1:26" x14ac:dyDescent="0.25">
      <c r="A347" s="130"/>
      <c r="B347" s="160" t="s">
        <v>629</v>
      </c>
      <c r="C347" s="130" t="s">
        <v>614</v>
      </c>
      <c r="D347" s="26">
        <v>0.01</v>
      </c>
      <c r="E347" s="130" t="s">
        <v>160</v>
      </c>
      <c r="F347" s="126">
        <f>I345+I346</f>
        <v>16959.800000000003</v>
      </c>
      <c r="G347" s="26">
        <f>F347*0.18</f>
        <v>3052.7640000000006</v>
      </c>
      <c r="H347" s="126">
        <f>(G347+F347)</f>
        <v>20012.564000000002</v>
      </c>
      <c r="I347" s="138">
        <f>H347*D347</f>
        <v>200.12564000000003</v>
      </c>
      <c r="J347" s="128"/>
    </row>
    <row r="348" spans="1:26" x14ac:dyDescent="0.25">
      <c r="D348" s="26"/>
    </row>
    <row r="349" spans="1:26" s="95" customFormat="1" x14ac:dyDescent="0.25">
      <c r="A349" s="199"/>
      <c r="B349" s="158" t="s">
        <v>641</v>
      </c>
      <c r="C349" s="121"/>
      <c r="D349" s="26"/>
      <c r="E349" s="121"/>
      <c r="F349" s="121"/>
      <c r="G349" s="121"/>
      <c r="H349" s="159"/>
      <c r="I349" s="139" t="s">
        <v>22</v>
      </c>
      <c r="J349" s="136">
        <f>I350</f>
        <v>416.66666666666669</v>
      </c>
      <c r="K349" s="116"/>
      <c r="L349" s="116"/>
      <c r="M349" s="116"/>
      <c r="N349" s="116"/>
      <c r="O349" s="116"/>
      <c r="P349" s="116"/>
      <c r="Q349" s="116"/>
      <c r="R349" s="116"/>
      <c r="S349" s="116"/>
      <c r="T349" s="116"/>
      <c r="U349" s="116"/>
      <c r="V349" s="116"/>
      <c r="W349" s="116"/>
      <c r="X349" s="116"/>
      <c r="Y349" s="116"/>
      <c r="Z349" s="116"/>
    </row>
    <row r="350" spans="1:26" s="95" customFormat="1" x14ac:dyDescent="0.25">
      <c r="A350" s="130"/>
      <c r="B350" s="167" t="s">
        <v>155</v>
      </c>
      <c r="C350" s="192" t="s">
        <v>17</v>
      </c>
      <c r="D350" s="26">
        <v>1</v>
      </c>
      <c r="E350" s="130" t="s">
        <v>22</v>
      </c>
      <c r="F350" s="126">
        <f>INSUMOS!E31</f>
        <v>416.66666666666669</v>
      </c>
      <c r="G350" s="126">
        <v>0</v>
      </c>
      <c r="H350" s="126">
        <f>G350+F350</f>
        <v>416.66666666666669</v>
      </c>
      <c r="I350" s="126">
        <f>H350*D350</f>
        <v>416.66666666666669</v>
      </c>
      <c r="J350" s="13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</row>
    <row r="351" spans="1:26" x14ac:dyDescent="0.25">
      <c r="D351" s="26"/>
    </row>
    <row r="352" spans="1:26" s="95" customFormat="1" ht="13.8" x14ac:dyDescent="0.25">
      <c r="A352" s="199"/>
      <c r="B352" s="158" t="s">
        <v>648</v>
      </c>
      <c r="C352" s="130"/>
      <c r="D352" s="26"/>
      <c r="E352" s="121"/>
      <c r="F352" s="141"/>
      <c r="G352" s="141"/>
      <c r="H352" s="159"/>
      <c r="I352" s="136" t="s">
        <v>615</v>
      </c>
      <c r="J352" s="136">
        <f>SUM(I354:I357)</f>
        <v>1829.6752999999999</v>
      </c>
      <c r="K352" s="116"/>
      <c r="L352" s="116"/>
      <c r="M352" s="116"/>
      <c r="N352" s="116"/>
      <c r="O352" s="116"/>
      <c r="P352" s="116"/>
      <c r="Q352" s="116"/>
      <c r="R352" s="116"/>
      <c r="S352" s="116"/>
      <c r="T352" s="116"/>
      <c r="U352" s="116"/>
      <c r="V352" s="116"/>
      <c r="W352" s="116"/>
      <c r="X352" s="116"/>
      <c r="Y352" s="116"/>
      <c r="Z352" s="116"/>
    </row>
    <row r="353" spans="1:26" s="95" customFormat="1" ht="13.8" x14ac:dyDescent="0.25">
      <c r="A353" s="199"/>
      <c r="B353" s="158" t="s">
        <v>648</v>
      </c>
      <c r="C353" s="130"/>
      <c r="D353" s="26"/>
      <c r="E353" s="121"/>
      <c r="F353" s="141"/>
      <c r="G353" s="141"/>
      <c r="H353" s="159"/>
      <c r="I353" s="136" t="s">
        <v>618</v>
      </c>
      <c r="J353" s="136">
        <f>J352/8</f>
        <v>228.70941249999998</v>
      </c>
      <c r="K353" s="116"/>
      <c r="L353" s="116"/>
      <c r="M353" s="116"/>
      <c r="N353" s="116"/>
      <c r="O353" s="116"/>
      <c r="P353" s="116"/>
      <c r="Q353" s="116"/>
      <c r="R353" s="116"/>
      <c r="S353" s="116"/>
      <c r="T353" s="116"/>
      <c r="U353" s="116"/>
      <c r="V353" s="116"/>
      <c r="W353" s="116"/>
      <c r="X353" s="116"/>
      <c r="Y353" s="116"/>
      <c r="Z353" s="116"/>
    </row>
    <row r="354" spans="1:26" s="95" customFormat="1" x14ac:dyDescent="0.25">
      <c r="A354" s="130"/>
      <c r="B354" s="167" t="s">
        <v>646</v>
      </c>
      <c r="C354" s="192" t="s">
        <v>17</v>
      </c>
      <c r="D354" s="26">
        <v>1.1000000000000001</v>
      </c>
      <c r="E354" s="130" t="s">
        <v>22</v>
      </c>
      <c r="F354" s="126">
        <f>INSUMOS!E44</f>
        <v>1160</v>
      </c>
      <c r="G354" s="126">
        <f>F354*0.18</f>
        <v>208.79999999999998</v>
      </c>
      <c r="H354" s="126">
        <f>G354+F354</f>
        <v>1368.8</v>
      </c>
      <c r="I354" s="126">
        <f>H354*D354</f>
        <v>1505.68</v>
      </c>
      <c r="J354" s="137"/>
      <c r="K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</row>
    <row r="355" spans="1:26" s="95" customFormat="1" x14ac:dyDescent="0.25">
      <c r="A355" s="130"/>
      <c r="B355" s="167" t="s">
        <v>145</v>
      </c>
      <c r="C355" s="192" t="s">
        <v>67</v>
      </c>
      <c r="D355" s="26">
        <v>0.09</v>
      </c>
      <c r="E355" s="130" t="s">
        <v>68</v>
      </c>
      <c r="F355" s="126">
        <f>'MANO DE  OBRA '!C151</f>
        <v>1443.68</v>
      </c>
      <c r="G355" s="126">
        <v>0</v>
      </c>
      <c r="H355" s="126">
        <f t="shared" ref="H355:H357" si="61">G355+F355</f>
        <v>1443.68</v>
      </c>
      <c r="I355" s="126">
        <f t="shared" ref="I355:I357" si="62">H355*D355</f>
        <v>129.93119999999999</v>
      </c>
      <c r="J355" s="137"/>
      <c r="K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</row>
    <row r="356" spans="1:26" s="95" customFormat="1" x14ac:dyDescent="0.25">
      <c r="A356" s="130"/>
      <c r="B356" s="167" t="s">
        <v>144</v>
      </c>
      <c r="C356" s="192" t="s">
        <v>67</v>
      </c>
      <c r="D356" s="26">
        <v>0.09</v>
      </c>
      <c r="E356" s="130" t="s">
        <v>68</v>
      </c>
      <c r="F356" s="126">
        <f>'MANO DE  OBRA '!C163</f>
        <v>828.89</v>
      </c>
      <c r="G356" s="126">
        <v>0</v>
      </c>
      <c r="H356" s="126">
        <f t="shared" si="61"/>
        <v>828.89</v>
      </c>
      <c r="I356" s="126">
        <f t="shared" si="62"/>
        <v>74.600099999999998</v>
      </c>
      <c r="J356" s="137"/>
      <c r="K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</row>
    <row r="357" spans="1:26" s="95" customFormat="1" x14ac:dyDescent="0.25">
      <c r="A357" s="130"/>
      <c r="B357" s="167" t="s">
        <v>151</v>
      </c>
      <c r="C357" s="192" t="s">
        <v>67</v>
      </c>
      <c r="D357" s="26">
        <v>0.2</v>
      </c>
      <c r="E357" s="130" t="s">
        <v>68</v>
      </c>
      <c r="F357" s="126">
        <f>'MANO DE  OBRA '!C174</f>
        <v>597.32000000000005</v>
      </c>
      <c r="G357" s="126">
        <v>0</v>
      </c>
      <c r="H357" s="126">
        <f t="shared" si="61"/>
        <v>597.32000000000005</v>
      </c>
      <c r="I357" s="126">
        <f t="shared" si="62"/>
        <v>119.46400000000001</v>
      </c>
      <c r="J357" s="137"/>
      <c r="K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</row>
    <row r="358" spans="1:26" x14ac:dyDescent="0.25">
      <c r="D358" s="26"/>
    </row>
    <row r="359" spans="1:26" s="95" customFormat="1" ht="13.8" x14ac:dyDescent="0.25">
      <c r="A359" s="199"/>
      <c r="B359" s="158" t="s">
        <v>649</v>
      </c>
      <c r="C359" s="130"/>
      <c r="D359" s="26"/>
      <c r="E359" s="121"/>
      <c r="F359" s="141"/>
      <c r="G359" s="141"/>
      <c r="H359" s="159"/>
      <c r="I359" s="136" t="s">
        <v>618</v>
      </c>
      <c r="J359" s="136">
        <f>SUM(I360:I363)</f>
        <v>557.63530000000003</v>
      </c>
      <c r="K359" s="116"/>
      <c r="L359" s="116"/>
      <c r="M359" s="116"/>
      <c r="N359" s="116"/>
      <c r="O359" s="116"/>
      <c r="P359" s="116"/>
      <c r="Q359" s="116"/>
      <c r="R359" s="116"/>
      <c r="S359" s="116"/>
      <c r="T359" s="116"/>
      <c r="U359" s="116"/>
      <c r="V359" s="116"/>
      <c r="W359" s="116"/>
      <c r="X359" s="116"/>
      <c r="Y359" s="116"/>
      <c r="Z359" s="116"/>
    </row>
    <row r="360" spans="1:26" s="95" customFormat="1" x14ac:dyDescent="0.25">
      <c r="A360" s="130"/>
      <c r="B360" s="167" t="s">
        <v>695</v>
      </c>
      <c r="C360" s="192" t="s">
        <v>17</v>
      </c>
      <c r="D360" s="26">
        <v>1.1000000000000001</v>
      </c>
      <c r="E360" s="130" t="s">
        <v>235</v>
      </c>
      <c r="F360" s="126">
        <f>INSUMOS!E45</f>
        <v>180</v>
      </c>
      <c r="G360" s="126">
        <f>F360*0.18</f>
        <v>32.4</v>
      </c>
      <c r="H360" s="126">
        <f>G360+F360</f>
        <v>212.4</v>
      </c>
      <c r="I360" s="126">
        <f>H360*D360</f>
        <v>233.64000000000001</v>
      </c>
      <c r="J360" s="137"/>
      <c r="K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</row>
    <row r="361" spans="1:26" s="95" customFormat="1" x14ac:dyDescent="0.25">
      <c r="A361" s="130"/>
      <c r="B361" s="167" t="s">
        <v>145</v>
      </c>
      <c r="C361" s="192" t="s">
        <v>67</v>
      </c>
      <c r="D361" s="26">
        <v>0.09</v>
      </c>
      <c r="E361" s="130" t="s">
        <v>68</v>
      </c>
      <c r="F361" s="126">
        <f>'MANO DE  OBRA '!C151</f>
        <v>1443.68</v>
      </c>
      <c r="G361" s="126">
        <v>0</v>
      </c>
      <c r="H361" s="126">
        <f t="shared" ref="H361:H363" si="63">G361+F361</f>
        <v>1443.68</v>
      </c>
      <c r="I361" s="126">
        <f t="shared" ref="I361:I363" si="64">H361*D361</f>
        <v>129.93119999999999</v>
      </c>
      <c r="J361" s="137"/>
      <c r="K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</row>
    <row r="362" spans="1:26" s="95" customFormat="1" x14ac:dyDescent="0.25">
      <c r="A362" s="130"/>
      <c r="B362" s="167" t="s">
        <v>697</v>
      </c>
      <c r="C362" s="192" t="s">
        <v>67</v>
      </c>
      <c r="D362" s="26">
        <v>0.09</v>
      </c>
      <c r="E362" s="130" t="s">
        <v>68</v>
      </c>
      <c r="F362" s="126">
        <f>'MANO DE  OBRA '!C163</f>
        <v>828.89</v>
      </c>
      <c r="G362" s="126">
        <v>0</v>
      </c>
      <c r="H362" s="126">
        <f t="shared" si="63"/>
        <v>828.89</v>
      </c>
      <c r="I362" s="126">
        <f t="shared" si="64"/>
        <v>74.600099999999998</v>
      </c>
      <c r="J362" s="137"/>
      <c r="K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</row>
    <row r="363" spans="1:26" s="95" customFormat="1" x14ac:dyDescent="0.25">
      <c r="A363" s="130"/>
      <c r="B363" s="167" t="s">
        <v>151</v>
      </c>
      <c r="C363" s="192" t="s">
        <v>67</v>
      </c>
      <c r="D363" s="26">
        <v>0.2</v>
      </c>
      <c r="E363" s="130" t="s">
        <v>68</v>
      </c>
      <c r="F363" s="126">
        <f>'MANO DE  OBRA '!C174</f>
        <v>597.32000000000005</v>
      </c>
      <c r="G363" s="126">
        <v>0</v>
      </c>
      <c r="H363" s="126">
        <f t="shared" si="63"/>
        <v>597.32000000000005</v>
      </c>
      <c r="I363" s="126">
        <f t="shared" si="64"/>
        <v>119.46400000000001</v>
      </c>
      <c r="J363" s="137"/>
      <c r="K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</row>
    <row r="364" spans="1:26" x14ac:dyDescent="0.25">
      <c r="A364" s="130"/>
      <c r="D364" s="26"/>
    </row>
    <row r="365" spans="1:26" x14ac:dyDescent="0.25">
      <c r="A365" s="130"/>
      <c r="D365" s="26"/>
    </row>
    <row r="366" spans="1:26" x14ac:dyDescent="0.25">
      <c r="A366" s="130"/>
      <c r="B366" s="213" t="s">
        <v>703</v>
      </c>
      <c r="C366" s="214"/>
      <c r="D366" s="215"/>
      <c r="E366" s="216"/>
      <c r="F366" s="217"/>
      <c r="G366" s="217"/>
      <c r="H366" s="218"/>
      <c r="I366" s="219" t="s">
        <v>22</v>
      </c>
      <c r="J366" s="215">
        <f>SUM(I367:I371)</f>
        <v>3132</v>
      </c>
    </row>
    <row r="367" spans="1:26" s="95" customFormat="1" x14ac:dyDescent="0.25">
      <c r="A367" s="130"/>
      <c r="B367" s="167" t="s">
        <v>115</v>
      </c>
      <c r="C367" s="192" t="s">
        <v>17</v>
      </c>
      <c r="D367" s="26">
        <v>15</v>
      </c>
      <c r="E367" s="130" t="s">
        <v>93</v>
      </c>
      <c r="F367" s="126">
        <f>INSUMOS!E173</f>
        <v>0.61</v>
      </c>
      <c r="G367" s="126">
        <v>0</v>
      </c>
      <c r="H367" s="126">
        <f t="shared" ref="H367:H368" si="65">G367+F367</f>
        <v>0.61</v>
      </c>
      <c r="I367" s="126">
        <f t="shared" ref="I367:I371" si="66">ROUND(D367*H367,0)</f>
        <v>9</v>
      </c>
      <c r="J367" s="137"/>
      <c r="K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</row>
    <row r="368" spans="1:26" s="95" customFormat="1" x14ac:dyDescent="0.25">
      <c r="A368" s="130"/>
      <c r="B368" s="167" t="s">
        <v>132</v>
      </c>
      <c r="C368" s="192" t="s">
        <v>17</v>
      </c>
      <c r="D368" s="26">
        <v>0.3</v>
      </c>
      <c r="E368" s="130" t="s">
        <v>22</v>
      </c>
      <c r="F368" s="126">
        <f>INSUMOS!E29</f>
        <v>1525.42</v>
      </c>
      <c r="G368" s="126">
        <v>198.31</v>
      </c>
      <c r="H368" s="126">
        <f t="shared" si="65"/>
        <v>1723.73</v>
      </c>
      <c r="I368" s="126">
        <f t="shared" si="66"/>
        <v>517</v>
      </c>
      <c r="J368" s="137"/>
      <c r="K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</row>
    <row r="369" spans="1:26" s="95" customFormat="1" x14ac:dyDescent="0.25">
      <c r="A369" s="130"/>
      <c r="B369" s="167" t="s">
        <v>116</v>
      </c>
      <c r="C369" s="192" t="s">
        <v>17</v>
      </c>
      <c r="D369" s="26">
        <v>1</v>
      </c>
      <c r="E369" s="130" t="s">
        <v>117</v>
      </c>
      <c r="F369" s="126">
        <f>INSUMOS!E55</f>
        <v>415.25</v>
      </c>
      <c r="G369" s="126">
        <f>F369*0.18</f>
        <v>74.74499999999999</v>
      </c>
      <c r="H369" s="126">
        <f>G369+F369</f>
        <v>489.995</v>
      </c>
      <c r="I369" s="126">
        <f>ROUND(D369*H369,0)</f>
        <v>490</v>
      </c>
      <c r="J369" s="137"/>
      <c r="K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</row>
    <row r="370" spans="1:26" s="95" customFormat="1" x14ac:dyDescent="0.25">
      <c r="A370" s="130"/>
      <c r="B370" s="167" t="s">
        <v>704</v>
      </c>
      <c r="C370" s="192" t="s">
        <v>17</v>
      </c>
      <c r="D370" s="26">
        <v>0.7</v>
      </c>
      <c r="E370" s="130" t="s">
        <v>22</v>
      </c>
      <c r="F370" s="126">
        <f>INSUMOS!E47</f>
        <v>1800</v>
      </c>
      <c r="G370" s="126">
        <f>F370*0.18</f>
        <v>324</v>
      </c>
      <c r="H370" s="126">
        <f t="shared" ref="H370:H371" si="67">G370+F370</f>
        <v>2124</v>
      </c>
      <c r="I370" s="126">
        <f t="shared" si="66"/>
        <v>1487</v>
      </c>
      <c r="J370" s="137"/>
      <c r="K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</row>
    <row r="371" spans="1:26" s="95" customFormat="1" x14ac:dyDescent="0.25">
      <c r="A371" s="130"/>
      <c r="B371" s="167" t="s">
        <v>474</v>
      </c>
      <c r="C371" s="192" t="s">
        <v>67</v>
      </c>
      <c r="D371" s="26">
        <v>1</v>
      </c>
      <c r="E371" s="130" t="s">
        <v>22</v>
      </c>
      <c r="F371" s="126">
        <f>MO_BASECON</f>
        <v>628.86</v>
      </c>
      <c r="G371" s="126">
        <v>0</v>
      </c>
      <c r="H371" s="126">
        <f t="shared" si="67"/>
        <v>628.86</v>
      </c>
      <c r="I371" s="126">
        <f t="shared" si="66"/>
        <v>629</v>
      </c>
      <c r="J371" s="137"/>
      <c r="K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</row>
    <row r="372" spans="1:26" s="95" customFormat="1" x14ac:dyDescent="0.25">
      <c r="A372" s="130"/>
      <c r="B372" s="167"/>
      <c r="C372" s="192"/>
      <c r="D372" s="26"/>
      <c r="E372" s="130"/>
      <c r="F372" s="126"/>
      <c r="G372" s="126"/>
      <c r="H372" s="126"/>
      <c r="I372" s="126"/>
      <c r="J372" s="137"/>
      <c r="K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</row>
    <row r="373" spans="1:26" s="95" customFormat="1" x14ac:dyDescent="0.25">
      <c r="A373" s="130"/>
      <c r="B373" s="167"/>
      <c r="C373" s="192"/>
      <c r="D373" s="26"/>
      <c r="E373" s="130"/>
      <c r="F373" s="126"/>
      <c r="G373" s="126"/>
      <c r="H373" s="126"/>
      <c r="I373" s="126"/>
      <c r="J373" s="137"/>
      <c r="K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</row>
  </sheetData>
  <mergeCells count="2">
    <mergeCell ref="A1:J1"/>
    <mergeCell ref="B2:E2"/>
  </mergeCells>
  <conditionalFormatting sqref="B5 A281:A288 A339:A343 A354 A266:A278 A4:A244 A292 A294:A298">
    <cfRule type="containsText" dxfId="207" priority="91" operator="containsText" text="5000009">
      <formula>NOT(ISERROR(SEARCH("5000009",A4)))</formula>
    </cfRule>
  </conditionalFormatting>
  <conditionalFormatting sqref="A245">
    <cfRule type="containsText" dxfId="206" priority="89" operator="containsText" text="5000009">
      <formula>NOT(ISERROR(SEARCH("5000009",A245)))</formula>
    </cfRule>
  </conditionalFormatting>
  <conditionalFormatting sqref="A253">
    <cfRule type="containsText" dxfId="205" priority="609" operator="containsText" text="5000009">
      <formula>NOT(ISERROR(SEARCH("5000009",A253)))</formula>
    </cfRule>
  </conditionalFormatting>
  <conditionalFormatting sqref="A246:A250">
    <cfRule type="containsText" dxfId="204" priority="90" operator="containsText" text="5000009">
      <formula>NOT(ISERROR(SEARCH("5000009",A246)))</formula>
    </cfRule>
  </conditionalFormatting>
  <conditionalFormatting sqref="A257:A259">
    <cfRule type="containsText" dxfId="203" priority="610" operator="containsText" text="5000009">
      <formula>NOT(ISERROR(SEARCH("5000009",A257)))</formula>
    </cfRule>
  </conditionalFormatting>
  <conditionalFormatting sqref="A2">
    <cfRule type="containsText" dxfId="202" priority="1344" operator="containsText" text="5000009">
      <formula>NOT(ISERROR(SEARCH("5000009",A2)))</formula>
    </cfRule>
  </conditionalFormatting>
  <conditionalFormatting sqref="B9 B175 B168 B161 B154 B147 B140 B84 B19 B15">
    <cfRule type="containsText" dxfId="201" priority="1345" operator="containsText" text="(Nuevo)">
      <formula>NOT(ISERROR(SEARCH("(Nuevo)",B9)))</formula>
    </cfRule>
  </conditionalFormatting>
  <conditionalFormatting sqref="A251:A252">
    <cfRule type="containsText" dxfId="200" priority="614" operator="containsText" text="5000009">
      <formula>NOT(ISERROR(SEARCH("5000009",A251)))</formula>
    </cfRule>
  </conditionalFormatting>
  <conditionalFormatting sqref="A260 A254:A256">
    <cfRule type="containsText" dxfId="199" priority="611" operator="containsText" text="5000009">
      <formula>NOT(ISERROR(SEARCH("5000009",A254)))</formula>
    </cfRule>
  </conditionalFormatting>
  <conditionalFormatting sqref="A279:A280">
    <cfRule type="containsText" dxfId="198" priority="84" operator="containsText" text="5000009">
      <formula>NOT(ISERROR(SEARCH("5000009",A279)))</formula>
    </cfRule>
  </conditionalFormatting>
  <conditionalFormatting sqref="B282">
    <cfRule type="containsText" dxfId="197" priority="83" operator="containsText" text="(Nuevo)">
      <formula>NOT(ISERROR(SEARCH("(Nuevo)",B282)))</formula>
    </cfRule>
  </conditionalFormatting>
  <conditionalFormatting sqref="B283">
    <cfRule type="containsText" dxfId="196" priority="82" operator="containsText" text="(Nuevo)">
      <formula>NOT(ISERROR(SEARCH("(Nuevo)",B283)))</formula>
    </cfRule>
  </conditionalFormatting>
  <conditionalFormatting sqref="A290">
    <cfRule type="containsText" dxfId="195" priority="80" operator="containsText" text="5000009">
      <formula>NOT(ISERROR(SEARCH("5000009",A290)))</formula>
    </cfRule>
  </conditionalFormatting>
  <conditionalFormatting sqref="B294">
    <cfRule type="containsText" dxfId="194" priority="78" operator="containsText" text="(Nuevo)">
      <formula>NOT(ISERROR(SEARCH("(Nuevo)",B294)))</formula>
    </cfRule>
  </conditionalFormatting>
  <conditionalFormatting sqref="A291">
    <cfRule type="containsText" dxfId="193" priority="77" operator="containsText" text="5000009">
      <formula>NOT(ISERROR(SEARCH("5000009",A291)))</formula>
    </cfRule>
  </conditionalFormatting>
  <conditionalFormatting sqref="A304">
    <cfRule type="containsText" dxfId="192" priority="76" operator="containsText" text="5000009">
      <formula>NOT(ISERROR(SEARCH("5000009",A304)))</formula>
    </cfRule>
  </conditionalFormatting>
  <conditionalFormatting sqref="A313">
    <cfRule type="containsText" dxfId="191" priority="73" operator="containsText" text="5000009">
      <formula>NOT(ISERROR(SEARCH("5000009",A313)))</formula>
    </cfRule>
  </conditionalFormatting>
  <conditionalFormatting sqref="B318">
    <cfRule type="containsText" dxfId="190" priority="71" operator="containsText" text="(Nuevo)">
      <formula>NOT(ISERROR(SEARCH("(Nuevo)",B318)))</formula>
    </cfRule>
  </conditionalFormatting>
  <conditionalFormatting sqref="B323">
    <cfRule type="containsText" dxfId="189" priority="68" operator="containsText" text="(Nuevo)">
      <formula>NOT(ISERROR(SEARCH("(Nuevo)",B323)))</formula>
    </cfRule>
  </conditionalFormatting>
  <conditionalFormatting sqref="A315">
    <cfRule type="containsText" dxfId="188" priority="66" operator="containsText" text="5000009">
      <formula>NOT(ISERROR(SEARCH("5000009",A315)))</formula>
    </cfRule>
  </conditionalFormatting>
  <conditionalFormatting sqref="B324 B328">
    <cfRule type="containsText" dxfId="187" priority="65" operator="containsText" text="(Nuevo)">
      <formula>NOT(ISERROR(SEARCH("(Nuevo)",B324)))</formula>
    </cfRule>
  </conditionalFormatting>
  <conditionalFormatting sqref="B326">
    <cfRule type="containsText" dxfId="186" priority="63" operator="containsText" text="(Nuevo)">
      <formula>NOT(ISERROR(SEARCH("(Nuevo)",B326)))</formula>
    </cfRule>
  </conditionalFormatting>
  <conditionalFormatting sqref="B327">
    <cfRule type="containsText" dxfId="185" priority="62" operator="containsText" text="(Nuevo)">
      <formula>NOT(ISERROR(SEARCH("(Nuevo)",B327)))</formula>
    </cfRule>
  </conditionalFormatting>
  <conditionalFormatting sqref="A269:A272">
    <cfRule type="containsText" dxfId="184" priority="56" operator="containsText" text="5000009">
      <formula>NOT(ISERROR(SEARCH("5000009",A269)))</formula>
    </cfRule>
  </conditionalFormatting>
  <conditionalFormatting sqref="A267:A268">
    <cfRule type="containsText" dxfId="183" priority="55" operator="containsText" text="5000009">
      <formula>NOT(ISERROR(SEARCH("5000009",A267)))</formula>
    </cfRule>
  </conditionalFormatting>
  <conditionalFormatting sqref="A275:A278">
    <cfRule type="containsText" dxfId="182" priority="53" operator="containsText" text="5000009">
      <formula>NOT(ISERROR(SEARCH("5000009",A275)))</formula>
    </cfRule>
  </conditionalFormatting>
  <conditionalFormatting sqref="A273:A274">
    <cfRule type="containsText" dxfId="181" priority="52" operator="containsText" text="5000009">
      <formula>NOT(ISERROR(SEARCH("5000009",A273)))</formula>
    </cfRule>
  </conditionalFormatting>
  <conditionalFormatting sqref="A344">
    <cfRule type="containsText" dxfId="180" priority="50" operator="containsText" text="5000009">
      <formula>NOT(ISERROR(SEARCH("5000009",A344)))</formula>
    </cfRule>
  </conditionalFormatting>
  <conditionalFormatting sqref="A347">
    <cfRule type="containsText" dxfId="179" priority="48" operator="containsText" text="5000009">
      <formula>NOT(ISERROR(SEARCH("5000009",A347)))</formula>
    </cfRule>
  </conditionalFormatting>
  <conditionalFormatting sqref="A261:A262">
    <cfRule type="containsText" dxfId="178" priority="47" operator="containsText" text="5000009">
      <formula>NOT(ISERROR(SEARCH("5000009",A261)))</formula>
    </cfRule>
  </conditionalFormatting>
  <conditionalFormatting sqref="A349">
    <cfRule type="containsText" dxfId="177" priority="41" operator="containsText" text="5000009">
      <formula>NOT(ISERROR(SEARCH("5000009",A349)))</formula>
    </cfRule>
  </conditionalFormatting>
  <conditionalFormatting sqref="B350">
    <cfRule type="containsText" dxfId="176" priority="42" operator="containsText" text="(Nuevo)">
      <formula>NOT(ISERROR(SEARCH("(Nuevo)",B350)))</formula>
    </cfRule>
  </conditionalFormatting>
  <conditionalFormatting sqref="A350">
    <cfRule type="containsText" dxfId="175" priority="43" operator="containsText" text="5000009">
      <formula>NOT(ISERROR(SEARCH("5000009",A350)))</formula>
    </cfRule>
  </conditionalFormatting>
  <conditionalFormatting sqref="A329">
    <cfRule type="containsText" dxfId="174" priority="37" operator="containsText" text="5000009">
      <formula>NOT(ISERROR(SEARCH("5000009",A329)))</formula>
    </cfRule>
  </conditionalFormatting>
  <conditionalFormatting sqref="B330">
    <cfRule type="containsText" dxfId="173" priority="38" operator="containsText" text="(Nuevo)">
      <formula>NOT(ISERROR(SEARCH("(Nuevo)",B330)))</formula>
    </cfRule>
  </conditionalFormatting>
  <conditionalFormatting sqref="B333">
    <cfRule type="containsText" dxfId="172" priority="39" operator="containsText" text="(Nuevo)">
      <formula>NOT(ISERROR(SEARCH("(Nuevo)",B333)))</formula>
    </cfRule>
  </conditionalFormatting>
  <conditionalFormatting sqref="A330:A337">
    <cfRule type="containsText" dxfId="171" priority="40" operator="containsText" text="5000009">
      <formula>NOT(ISERROR(SEARCH("5000009",A330)))</formula>
    </cfRule>
  </conditionalFormatting>
  <conditionalFormatting sqref="A338">
    <cfRule type="containsText" dxfId="170" priority="33" operator="containsText" text="5000009">
      <formula>NOT(ISERROR(SEARCH("5000009",A338)))</formula>
    </cfRule>
  </conditionalFormatting>
  <conditionalFormatting sqref="B339">
    <cfRule type="containsText" dxfId="169" priority="35" operator="containsText" text="(Nuevo)">
      <formula>NOT(ISERROR(SEARCH("(Nuevo)",B339)))</formula>
    </cfRule>
  </conditionalFormatting>
  <conditionalFormatting sqref="A301">
    <cfRule type="containsText" dxfId="168" priority="23" operator="containsText" text="5000009">
      <formula>NOT(ISERROR(SEARCH("5000009",A301)))</formula>
    </cfRule>
  </conditionalFormatting>
  <conditionalFormatting sqref="A352:A353">
    <cfRule type="containsText" dxfId="167" priority="17" operator="containsText" text="5000009">
      <formula>NOT(ISERROR(SEARCH("5000009",A352)))</formula>
    </cfRule>
  </conditionalFormatting>
  <conditionalFormatting sqref="A355:A357">
    <cfRule type="containsText" dxfId="166" priority="18" operator="containsText" text="5000009">
      <formula>NOT(ISERROR(SEARCH("5000009",A355)))</formula>
    </cfRule>
  </conditionalFormatting>
  <conditionalFormatting sqref="B354">
    <cfRule type="containsText" dxfId="165" priority="16" operator="containsText" text="(Nuevo)">
      <formula>NOT(ISERROR(SEARCH("(Nuevo)",B354)))</formula>
    </cfRule>
  </conditionalFormatting>
  <conditionalFormatting sqref="A360">
    <cfRule type="containsText" dxfId="164" priority="15" operator="containsText" text="5000009">
      <formula>NOT(ISERROR(SEARCH("5000009",A360)))</formula>
    </cfRule>
  </conditionalFormatting>
  <conditionalFormatting sqref="A359">
    <cfRule type="containsText" dxfId="163" priority="13" operator="containsText" text="5000009">
      <formula>NOT(ISERROR(SEARCH("5000009",A359)))</formula>
    </cfRule>
  </conditionalFormatting>
  <conditionalFormatting sqref="A361:A368">
    <cfRule type="containsText" dxfId="162" priority="14" operator="containsText" text="5000009">
      <formula>NOT(ISERROR(SEARCH("5000009",A361)))</formula>
    </cfRule>
  </conditionalFormatting>
  <conditionalFormatting sqref="B360">
    <cfRule type="containsText" dxfId="161" priority="12" operator="containsText" text="(Nuevo)">
      <formula>NOT(ISERROR(SEARCH("(Nuevo)",B360)))</formula>
    </cfRule>
  </conditionalFormatting>
  <conditionalFormatting sqref="A300">
    <cfRule type="containsText" dxfId="160" priority="11" operator="containsText" text="5000009">
      <formula>NOT(ISERROR(SEARCH("5000009",A300)))</formula>
    </cfRule>
  </conditionalFormatting>
  <conditionalFormatting sqref="A311:A312">
    <cfRule type="containsText" dxfId="159" priority="10" operator="containsText" text="5000009">
      <formula>NOT(ISERROR(SEARCH("5000009",A311)))</formula>
    </cfRule>
  </conditionalFormatting>
  <conditionalFormatting sqref="A305:A309">
    <cfRule type="containsText" dxfId="158" priority="9" operator="containsText" text="5000009">
      <formula>NOT(ISERROR(SEARCH("5000009",A305)))</formula>
    </cfRule>
  </conditionalFormatting>
  <conditionalFormatting sqref="A314">
    <cfRule type="containsText" dxfId="157" priority="8" operator="containsText" text="5000009">
      <formula>NOT(ISERROR(SEARCH("5000009",A314)))</formula>
    </cfRule>
  </conditionalFormatting>
  <conditionalFormatting sqref="A316:A320 A322:A327">
    <cfRule type="containsText" dxfId="156" priority="7" operator="containsText" text="5000009">
      <formula>NOT(ISERROR(SEARCH("5000009",A316)))</formula>
    </cfRule>
  </conditionalFormatting>
  <conditionalFormatting sqref="A303">
    <cfRule type="containsText" dxfId="155" priority="6" operator="containsText" text="5000009">
      <formula>NOT(ISERROR(SEARCH("5000009",A303)))</formula>
    </cfRule>
  </conditionalFormatting>
  <conditionalFormatting sqref="A321">
    <cfRule type="containsText" dxfId="154" priority="5" operator="containsText" text="5000009">
      <formula>NOT(ISERROR(SEARCH("5000009",A321)))</formula>
    </cfRule>
  </conditionalFormatting>
  <conditionalFormatting sqref="B325">
    <cfRule type="containsText" dxfId="153" priority="4" operator="containsText" text="(Nuevo)">
      <formula>NOT(ISERROR(SEARCH("(Nuevo)",B325)))</formula>
    </cfRule>
  </conditionalFormatting>
  <conditionalFormatting sqref="A293">
    <cfRule type="containsText" dxfId="152" priority="3" operator="containsText" text="5000009">
      <formula>NOT(ISERROR(SEARCH("5000009",A293)))</formula>
    </cfRule>
  </conditionalFormatting>
  <conditionalFormatting sqref="B293">
    <cfRule type="containsText" dxfId="151" priority="2" operator="containsText" text="(Nuevo)">
      <formula>NOT(ISERROR(SEARCH("(Nuevo)",B293)))</formula>
    </cfRule>
  </conditionalFormatting>
  <conditionalFormatting sqref="A367:A373">
    <cfRule type="containsText" dxfId="150" priority="1" operator="containsText" text="5000009">
      <formula>NOT(ISERROR(SEARCH("5000009",A367)))</formula>
    </cfRule>
  </conditionalFormatting>
  <pageMargins left="0.39370078740157483" right="0.39370078740157483" top="0.39370078740157483" bottom="0.78740157480314965" header="0" footer="0"/>
  <pageSetup scale="63" fitToHeight="50" orientation="portrait" r:id="rId1"/>
  <headerFooter>
    <oddFooter>&amp;LCONSTRUCTORA  SALAZAR MARIZAN (CONSALMA) S.R.L.&amp;C&amp;A&amp;RPág.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B379"/>
  <sheetViews>
    <sheetView view="pageBreakPreview" topLeftCell="B47" zoomScaleNormal="100" workbookViewId="0">
      <selection activeCell="E56" sqref="E56"/>
    </sheetView>
  </sheetViews>
  <sheetFormatPr baseColWidth="10" defaultColWidth="14.44140625" defaultRowHeight="15" customHeight="1" x14ac:dyDescent="0.15"/>
  <cols>
    <col min="1" max="1" width="7.6640625" style="208" hidden="1" customWidth="1"/>
    <col min="2" max="2" width="13.109375" style="208" customWidth="1"/>
    <col min="3" max="3" width="59.109375" style="208" customWidth="1"/>
    <col min="4" max="4" width="6.33203125" style="208" customWidth="1"/>
    <col min="5" max="5" width="12.33203125" style="208" customWidth="1"/>
    <col min="6" max="6" width="12.88671875" style="208" customWidth="1"/>
    <col min="7" max="7" width="12.33203125" style="208" customWidth="1"/>
    <col min="8" max="8" width="1.33203125" style="208" customWidth="1"/>
    <col min="9" max="25" width="8.88671875" style="208" customWidth="1"/>
    <col min="26" max="16382" width="14.44140625" style="208"/>
    <col min="16383" max="16384" width="14.44140625" style="1"/>
  </cols>
  <sheetData>
    <row r="1" spans="1:16382" ht="15" customHeight="1" x14ac:dyDescent="0.15">
      <c r="A1" s="224" t="s">
        <v>184</v>
      </c>
      <c r="B1" s="224"/>
      <c r="C1" s="224"/>
      <c r="D1" s="224"/>
      <c r="E1" s="224"/>
      <c r="F1" s="224"/>
      <c r="G1" s="224"/>
    </row>
    <row r="2" spans="1:16382" ht="13.2" x14ac:dyDescent="0.15">
      <c r="A2" s="50"/>
      <c r="B2" s="51"/>
      <c r="C2" s="225"/>
      <c r="D2" s="226"/>
      <c r="E2" s="52"/>
      <c r="F2" s="52"/>
      <c r="G2" s="53"/>
      <c r="H2" s="31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</row>
    <row r="3" spans="1:16382" x14ac:dyDescent="0.35">
      <c r="A3" s="227" t="s">
        <v>185</v>
      </c>
      <c r="B3" s="228"/>
      <c r="C3" s="172" t="s">
        <v>1</v>
      </c>
      <c r="D3" s="54" t="s">
        <v>2</v>
      </c>
      <c r="E3" s="55" t="s">
        <v>8</v>
      </c>
      <c r="F3" s="56" t="s">
        <v>9</v>
      </c>
      <c r="G3" s="55" t="s">
        <v>10</v>
      </c>
      <c r="H3" s="3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</row>
    <row r="4" spans="1:16382" ht="13.2" x14ac:dyDescent="0.15">
      <c r="A4" s="57"/>
      <c r="B4" s="58"/>
      <c r="C4" s="59"/>
      <c r="D4" s="57"/>
      <c r="E4" s="59"/>
      <c r="F4" s="59"/>
      <c r="G4" s="60"/>
      <c r="H4" s="59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</row>
    <row r="5" spans="1:16382" ht="13.2" x14ac:dyDescent="0.15">
      <c r="A5" s="57" t="s">
        <v>186</v>
      </c>
      <c r="B5" s="58"/>
      <c r="C5" s="59"/>
      <c r="D5" s="53"/>
      <c r="E5" s="61"/>
      <c r="F5" s="202" t="s">
        <v>187</v>
      </c>
      <c r="G5" s="203">
        <v>0.18</v>
      </c>
      <c r="H5" s="60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</row>
    <row r="6" spans="1:16382" ht="13.2" x14ac:dyDescent="0.15">
      <c r="A6" s="61"/>
      <c r="B6" s="173" t="s">
        <v>188</v>
      </c>
      <c r="C6" s="59"/>
      <c r="D6" s="31"/>
      <c r="E6" s="31"/>
      <c r="F6" s="31"/>
      <c r="G6" s="31"/>
      <c r="H6" s="60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</row>
    <row r="7" spans="1:16382" ht="13.2" x14ac:dyDescent="0.15">
      <c r="A7" s="61"/>
      <c r="B7" s="51"/>
      <c r="C7" s="63"/>
      <c r="D7" s="31"/>
      <c r="E7" s="33"/>
      <c r="F7" s="33"/>
      <c r="G7" s="31"/>
      <c r="H7" s="60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</row>
    <row r="8" spans="1:16382" ht="12.6" x14ac:dyDescent="0.15">
      <c r="A8" s="64" t="s">
        <v>189</v>
      </c>
      <c r="B8" s="65">
        <v>10000000</v>
      </c>
      <c r="C8" s="66" t="s">
        <v>190</v>
      </c>
      <c r="D8" s="67"/>
      <c r="E8" s="67"/>
      <c r="F8" s="67"/>
      <c r="G8" s="67"/>
      <c r="H8" s="68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</row>
    <row r="9" spans="1:16382" ht="13.2" x14ac:dyDescent="0.15">
      <c r="A9" s="69" t="s">
        <v>189</v>
      </c>
      <c r="B9" s="47">
        <f>B8+1</f>
        <v>10000001</v>
      </c>
      <c r="C9" s="174" t="s">
        <v>16</v>
      </c>
      <c r="D9" s="45" t="s">
        <v>15</v>
      </c>
      <c r="E9" s="26">
        <v>2796.61</v>
      </c>
      <c r="F9" s="26">
        <f>E9*0.18</f>
        <v>503.38979999999998</v>
      </c>
      <c r="G9" s="26">
        <v>3300</v>
      </c>
      <c r="H9" s="70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</row>
    <row r="10" spans="1:16382" ht="13.2" x14ac:dyDescent="0.15">
      <c r="A10" s="69" t="s">
        <v>189</v>
      </c>
      <c r="B10" s="47">
        <f t="shared" ref="B10:B23" si="0">B9+1</f>
        <v>10000002</v>
      </c>
      <c r="C10" s="174" t="s">
        <v>161</v>
      </c>
      <c r="D10" s="45" t="s">
        <v>162</v>
      </c>
      <c r="E10" s="26">
        <v>16681.36</v>
      </c>
      <c r="F10" s="26">
        <f t="shared" ref="F10:F23" si="1">E10*0.18</f>
        <v>3002.6448</v>
      </c>
      <c r="G10" s="26">
        <v>19684</v>
      </c>
      <c r="H10" s="70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</row>
    <row r="11" spans="1:16382" ht="13.2" x14ac:dyDescent="0.15">
      <c r="A11" s="69" t="s">
        <v>189</v>
      </c>
      <c r="B11" s="47">
        <f t="shared" si="0"/>
        <v>10000003</v>
      </c>
      <c r="C11" s="174" t="s">
        <v>191</v>
      </c>
      <c r="D11" s="45" t="s">
        <v>162</v>
      </c>
      <c r="E11" s="26">
        <v>12076.27</v>
      </c>
      <c r="F11" s="26">
        <f t="shared" si="1"/>
        <v>2173.7285999999999</v>
      </c>
      <c r="G11" s="26">
        <v>14250</v>
      </c>
      <c r="H11" s="70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</row>
    <row r="12" spans="1:16382" ht="13.2" x14ac:dyDescent="0.15">
      <c r="A12" s="69" t="s">
        <v>189</v>
      </c>
      <c r="B12" s="47">
        <f t="shared" si="0"/>
        <v>10000004</v>
      </c>
      <c r="C12" s="174" t="s">
        <v>192</v>
      </c>
      <c r="D12" s="45" t="s">
        <v>162</v>
      </c>
      <c r="E12" s="26">
        <v>8177.97</v>
      </c>
      <c r="F12" s="26">
        <f t="shared" si="1"/>
        <v>1472.0346</v>
      </c>
      <c r="G12" s="26">
        <v>9650</v>
      </c>
      <c r="H12" s="70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</row>
    <row r="13" spans="1:16382" ht="13.2" x14ac:dyDescent="0.15">
      <c r="A13" s="69" t="s">
        <v>189</v>
      </c>
      <c r="B13" s="47">
        <f t="shared" si="0"/>
        <v>10000005</v>
      </c>
      <c r="C13" s="174" t="s">
        <v>193</v>
      </c>
      <c r="D13" s="45" t="s">
        <v>162</v>
      </c>
      <c r="E13" s="26">
        <v>22644.16</v>
      </c>
      <c r="F13" s="26">
        <f t="shared" si="1"/>
        <v>4075.9487999999997</v>
      </c>
      <c r="G13" s="26">
        <v>26720.11</v>
      </c>
      <c r="H13" s="70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</row>
    <row r="14" spans="1:16382" ht="13.2" x14ac:dyDescent="0.15">
      <c r="A14" s="69" t="s">
        <v>189</v>
      </c>
      <c r="B14" s="47">
        <f t="shared" si="0"/>
        <v>10000006</v>
      </c>
      <c r="C14" s="174" t="s">
        <v>194</v>
      </c>
      <c r="D14" s="45" t="s">
        <v>162</v>
      </c>
      <c r="E14" s="26">
        <v>15105.44</v>
      </c>
      <c r="F14" s="26">
        <f t="shared" si="1"/>
        <v>2718.9791999999998</v>
      </c>
      <c r="G14" s="26">
        <v>17824.419999999998</v>
      </c>
      <c r="H14" s="70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</row>
    <row r="15" spans="1:16382" ht="13.2" x14ac:dyDescent="0.15">
      <c r="A15" s="69" t="s">
        <v>189</v>
      </c>
      <c r="B15" s="47">
        <f t="shared" si="0"/>
        <v>10000007</v>
      </c>
      <c r="C15" s="174" t="s">
        <v>195</v>
      </c>
      <c r="D15" s="45" t="s">
        <v>162</v>
      </c>
      <c r="E15" s="26">
        <v>11336.08</v>
      </c>
      <c r="F15" s="26">
        <f t="shared" si="1"/>
        <v>2040.4943999999998</v>
      </c>
      <c r="G15" s="26">
        <v>13376.57</v>
      </c>
      <c r="H15" s="70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</row>
    <row r="16" spans="1:16382" ht="13.2" x14ac:dyDescent="0.15">
      <c r="A16" s="69" t="s">
        <v>189</v>
      </c>
      <c r="B16" s="47">
        <f t="shared" si="0"/>
        <v>10000008</v>
      </c>
      <c r="C16" s="174" t="s">
        <v>196</v>
      </c>
      <c r="D16" s="45" t="s">
        <v>162</v>
      </c>
      <c r="E16" s="26">
        <v>24371.200000000001</v>
      </c>
      <c r="F16" s="26">
        <f t="shared" si="1"/>
        <v>4386.8159999999998</v>
      </c>
      <c r="G16" s="26">
        <v>28758.02</v>
      </c>
      <c r="H16" s="70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pans="1:25" s="1" customFormat="1" ht="13.2" x14ac:dyDescent="0.15">
      <c r="A17" s="69" t="s">
        <v>189</v>
      </c>
      <c r="B17" s="47">
        <f t="shared" si="0"/>
        <v>10000009</v>
      </c>
      <c r="C17" s="174" t="s">
        <v>197</v>
      </c>
      <c r="D17" s="45" t="s">
        <v>162</v>
      </c>
      <c r="E17" s="26">
        <v>16257.92</v>
      </c>
      <c r="F17" s="26">
        <f t="shared" si="1"/>
        <v>2926.4256</v>
      </c>
      <c r="G17" s="26">
        <v>19184.349999999999</v>
      </c>
      <c r="H17" s="70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</row>
    <row r="18" spans="1:25" s="1" customFormat="1" ht="13.2" x14ac:dyDescent="0.15">
      <c r="A18" s="69" t="s">
        <v>189</v>
      </c>
      <c r="B18" s="47">
        <f t="shared" si="0"/>
        <v>10000010</v>
      </c>
      <c r="C18" s="174" t="s">
        <v>198</v>
      </c>
      <c r="D18" s="45" t="s">
        <v>162</v>
      </c>
      <c r="E18" s="26">
        <v>26162.639999999999</v>
      </c>
      <c r="F18" s="26">
        <f t="shared" si="1"/>
        <v>4709.2752</v>
      </c>
      <c r="G18" s="26">
        <v>30871.919999999998</v>
      </c>
      <c r="H18" s="70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</row>
    <row r="19" spans="1:25" s="1" customFormat="1" ht="13.2" x14ac:dyDescent="0.15">
      <c r="A19" s="69" t="s">
        <v>189</v>
      </c>
      <c r="B19" s="47">
        <f t="shared" si="0"/>
        <v>10000011</v>
      </c>
      <c r="C19" s="174" t="s">
        <v>199</v>
      </c>
      <c r="D19" s="45" t="s">
        <v>162</v>
      </c>
      <c r="E19" s="26">
        <v>17452.400000000001</v>
      </c>
      <c r="F19" s="26">
        <f t="shared" si="1"/>
        <v>3141.4320000000002</v>
      </c>
      <c r="G19" s="26">
        <v>20593.830000000002</v>
      </c>
      <c r="H19" s="70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</row>
    <row r="20" spans="1:25" s="1" customFormat="1" ht="13.2" x14ac:dyDescent="0.15">
      <c r="A20" s="69" t="s">
        <v>189</v>
      </c>
      <c r="B20" s="47">
        <f t="shared" si="0"/>
        <v>10000012</v>
      </c>
      <c r="C20" s="174" t="s">
        <v>200</v>
      </c>
      <c r="D20" s="45" t="s">
        <v>162</v>
      </c>
      <c r="E20" s="26">
        <v>13097.28</v>
      </c>
      <c r="F20" s="26">
        <f t="shared" si="1"/>
        <v>2357.5104000000001</v>
      </c>
      <c r="G20" s="26">
        <v>15454.79</v>
      </c>
      <c r="H20" s="70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</row>
    <row r="21" spans="1:25" s="1" customFormat="1" ht="15.75" customHeight="1" x14ac:dyDescent="0.25">
      <c r="A21" s="69" t="s">
        <v>189</v>
      </c>
      <c r="B21" s="47">
        <f t="shared" si="0"/>
        <v>10000013</v>
      </c>
      <c r="C21" s="71" t="s">
        <v>201</v>
      </c>
      <c r="D21" s="72" t="s">
        <v>202</v>
      </c>
      <c r="E21" s="26">
        <v>381.36</v>
      </c>
      <c r="F21" s="26">
        <f t="shared" si="1"/>
        <v>68.644800000000004</v>
      </c>
      <c r="G21" s="26">
        <v>450</v>
      </c>
      <c r="H21" s="70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</row>
    <row r="22" spans="1:25" s="1" customFormat="1" ht="15.75" customHeight="1" x14ac:dyDescent="0.15">
      <c r="A22" s="69" t="s">
        <v>189</v>
      </c>
      <c r="B22" s="47">
        <f t="shared" si="0"/>
        <v>10000014</v>
      </c>
      <c r="C22" s="174" t="s">
        <v>172</v>
      </c>
      <c r="D22" s="73" t="s">
        <v>19</v>
      </c>
      <c r="E22" s="26">
        <v>58.74</v>
      </c>
      <c r="F22" s="26">
        <f t="shared" si="1"/>
        <v>10.5732</v>
      </c>
      <c r="G22" s="26">
        <v>69.31</v>
      </c>
      <c r="H22" s="70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</row>
    <row r="23" spans="1:25" s="1" customFormat="1" ht="15.75" customHeight="1" x14ac:dyDescent="0.15">
      <c r="A23" s="69" t="s">
        <v>189</v>
      </c>
      <c r="B23" s="47">
        <f t="shared" si="0"/>
        <v>10000015</v>
      </c>
      <c r="C23" s="174" t="s">
        <v>18</v>
      </c>
      <c r="D23" s="73" t="s">
        <v>19</v>
      </c>
      <c r="E23" s="26">
        <v>60.84</v>
      </c>
      <c r="F23" s="26">
        <f t="shared" si="1"/>
        <v>10.9512</v>
      </c>
      <c r="G23" s="26">
        <v>71.790000000000006</v>
      </c>
      <c r="H23" s="70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</row>
    <row r="24" spans="1:25" s="1" customFormat="1" ht="15.75" customHeight="1" x14ac:dyDescent="0.15">
      <c r="A24" s="62"/>
      <c r="B24" s="74"/>
      <c r="C24" s="75"/>
      <c r="D24" s="61"/>
      <c r="E24" s="9"/>
      <c r="F24" s="9"/>
      <c r="G24" s="9"/>
      <c r="H24" s="60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</row>
    <row r="25" spans="1:25" s="1" customFormat="1" ht="15.75" customHeight="1" x14ac:dyDescent="0.15">
      <c r="A25" s="64" t="s">
        <v>203</v>
      </c>
      <c r="B25" s="65">
        <v>10010000</v>
      </c>
      <c r="C25" s="175" t="s">
        <v>204</v>
      </c>
      <c r="D25" s="76"/>
      <c r="E25" s="77"/>
      <c r="F25" s="77"/>
      <c r="G25" s="77"/>
      <c r="H25" s="78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</row>
    <row r="26" spans="1:25" s="1" customFormat="1" ht="15.75" customHeight="1" x14ac:dyDescent="0.15">
      <c r="A26" s="69" t="s">
        <v>203</v>
      </c>
      <c r="B26" s="47">
        <f>B25+1</f>
        <v>10010001</v>
      </c>
      <c r="C26" s="174" t="s">
        <v>125</v>
      </c>
      <c r="D26" s="73" t="s">
        <v>22</v>
      </c>
      <c r="E26" s="26">
        <v>1355.93</v>
      </c>
      <c r="F26" s="26">
        <v>244.07</v>
      </c>
      <c r="G26" s="26">
        <v>1600</v>
      </c>
      <c r="H26" s="79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</row>
    <row r="27" spans="1:25" s="1" customFormat="1" ht="15.75" customHeight="1" x14ac:dyDescent="0.15">
      <c r="A27" s="69" t="s">
        <v>203</v>
      </c>
      <c r="B27" s="47">
        <f t="shared" ref="B27:B47" si="2">B26+1</f>
        <v>10010002</v>
      </c>
      <c r="C27" s="174" t="s">
        <v>132</v>
      </c>
      <c r="D27" s="73" t="s">
        <v>22</v>
      </c>
      <c r="E27" s="26">
        <v>1101.69</v>
      </c>
      <c r="F27" s="26">
        <v>198.31</v>
      </c>
      <c r="G27" s="26">
        <v>1300</v>
      </c>
      <c r="H27" s="79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</row>
    <row r="28" spans="1:25" s="1" customFormat="1" ht="15.75" customHeight="1" x14ac:dyDescent="0.15">
      <c r="A28" s="69" t="s">
        <v>203</v>
      </c>
      <c r="B28" s="47">
        <f t="shared" si="2"/>
        <v>10010003</v>
      </c>
      <c r="C28" s="174" t="s">
        <v>205</v>
      </c>
      <c r="D28" s="73" t="s">
        <v>22</v>
      </c>
      <c r="E28" s="26">
        <v>1228.81</v>
      </c>
      <c r="F28" s="26">
        <v>221.19</v>
      </c>
      <c r="G28" s="26">
        <v>1450</v>
      </c>
      <c r="H28" s="79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</row>
    <row r="29" spans="1:25" s="1" customFormat="1" ht="15.75" customHeight="1" x14ac:dyDescent="0.15">
      <c r="A29" s="69" t="s">
        <v>203</v>
      </c>
      <c r="B29" s="47">
        <f t="shared" si="2"/>
        <v>10010004</v>
      </c>
      <c r="C29" s="174" t="s">
        <v>113</v>
      </c>
      <c r="D29" s="73" t="s">
        <v>22</v>
      </c>
      <c r="E29" s="26">
        <v>1525.42</v>
      </c>
      <c r="F29" s="26">
        <v>274.58</v>
      </c>
      <c r="G29" s="26">
        <v>1800</v>
      </c>
      <c r="H29" s="79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</row>
    <row r="30" spans="1:25" s="1" customFormat="1" ht="15.75" customHeight="1" x14ac:dyDescent="0.15">
      <c r="A30" s="69" t="s">
        <v>203</v>
      </c>
      <c r="B30" s="47">
        <f t="shared" si="2"/>
        <v>10010005</v>
      </c>
      <c r="C30" s="174" t="s">
        <v>206</v>
      </c>
      <c r="D30" s="73" t="s">
        <v>22</v>
      </c>
      <c r="E30" s="26">
        <v>333.33</v>
      </c>
      <c r="F30" s="26">
        <v>60</v>
      </c>
      <c r="G30" s="26">
        <v>393.33</v>
      </c>
      <c r="H30" s="79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</row>
    <row r="31" spans="1:25" s="1" customFormat="1" ht="15.75" customHeight="1" x14ac:dyDescent="0.15">
      <c r="A31" s="69" t="s">
        <v>203</v>
      </c>
      <c r="B31" s="47">
        <f t="shared" si="2"/>
        <v>10010006</v>
      </c>
      <c r="C31" s="174" t="s">
        <v>155</v>
      </c>
      <c r="D31" s="73" t="s">
        <v>22</v>
      </c>
      <c r="E31" s="26">
        <f>2500/6</f>
        <v>416.66666666666669</v>
      </c>
      <c r="F31" s="26">
        <v>0</v>
      </c>
      <c r="G31" s="26">
        <f>F31+E31</f>
        <v>416.66666666666669</v>
      </c>
      <c r="H31" s="79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</row>
    <row r="32" spans="1:25" s="1" customFormat="1" ht="15.75" customHeight="1" x14ac:dyDescent="0.15">
      <c r="A32" s="69" t="s">
        <v>203</v>
      </c>
      <c r="B32" s="47">
        <f t="shared" si="2"/>
        <v>10010007</v>
      </c>
      <c r="C32" s="174" t="s">
        <v>150</v>
      </c>
      <c r="D32" s="73" t="s">
        <v>22</v>
      </c>
      <c r="E32" s="26">
        <f>G32</f>
        <v>400</v>
      </c>
      <c r="F32" s="26">
        <v>0</v>
      </c>
      <c r="G32" s="26">
        <v>400</v>
      </c>
      <c r="H32" s="79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</row>
    <row r="33" spans="1:25" s="1" customFormat="1" ht="15.75" customHeight="1" x14ac:dyDescent="0.15">
      <c r="A33" s="69" t="s">
        <v>203</v>
      </c>
      <c r="B33" s="47">
        <f t="shared" si="2"/>
        <v>10010008</v>
      </c>
      <c r="C33" s="174" t="s">
        <v>207</v>
      </c>
      <c r="D33" s="73" t="s">
        <v>22</v>
      </c>
      <c r="E33" s="26">
        <v>1450</v>
      </c>
      <c r="F33" s="26">
        <v>261</v>
      </c>
      <c r="G33" s="26">
        <v>1711</v>
      </c>
      <c r="H33" s="79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</row>
    <row r="34" spans="1:25" s="1" customFormat="1" ht="15.75" customHeight="1" x14ac:dyDescent="0.15">
      <c r="A34" s="69" t="s">
        <v>203</v>
      </c>
      <c r="B34" s="47">
        <f t="shared" si="2"/>
        <v>10010009</v>
      </c>
      <c r="C34" s="46" t="s">
        <v>208</v>
      </c>
      <c r="D34" s="73" t="s">
        <v>22</v>
      </c>
      <c r="E34" s="26">
        <v>593.22</v>
      </c>
      <c r="F34" s="26">
        <v>106.78</v>
      </c>
      <c r="G34" s="26">
        <v>700</v>
      </c>
      <c r="H34" s="79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</row>
    <row r="35" spans="1:25" s="1" customFormat="1" ht="15.75" customHeight="1" x14ac:dyDescent="0.15">
      <c r="A35" s="69" t="s">
        <v>203</v>
      </c>
      <c r="B35" s="47">
        <f t="shared" si="2"/>
        <v>10010010</v>
      </c>
      <c r="C35" s="46" t="s">
        <v>209</v>
      </c>
      <c r="D35" s="73" t="s">
        <v>22</v>
      </c>
      <c r="E35" s="26">
        <v>444.31</v>
      </c>
      <c r="F35" s="26">
        <v>79.98</v>
      </c>
      <c r="G35" s="26">
        <v>524.29</v>
      </c>
      <c r="H35" s="79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</row>
    <row r="36" spans="1:25" s="1" customFormat="1" ht="15.75" customHeight="1" x14ac:dyDescent="0.15">
      <c r="A36" s="69" t="s">
        <v>203</v>
      </c>
      <c r="B36" s="47">
        <f t="shared" si="2"/>
        <v>10010011</v>
      </c>
      <c r="C36" s="174" t="s">
        <v>210</v>
      </c>
      <c r="D36" s="73" t="s">
        <v>22</v>
      </c>
      <c r="E36" s="26">
        <v>1144.07</v>
      </c>
      <c r="F36" s="26">
        <v>205.93</v>
      </c>
      <c r="G36" s="26">
        <v>1350</v>
      </c>
      <c r="H36" s="79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</row>
    <row r="37" spans="1:25" s="1" customFormat="1" ht="15.75" customHeight="1" x14ac:dyDescent="0.15">
      <c r="A37" s="69" t="s">
        <v>203</v>
      </c>
      <c r="B37" s="47">
        <f t="shared" si="2"/>
        <v>10010012</v>
      </c>
      <c r="C37" s="174" t="s">
        <v>211</v>
      </c>
      <c r="D37" s="73" t="s">
        <v>22</v>
      </c>
      <c r="E37" s="26">
        <v>1144.07</v>
      </c>
      <c r="F37" s="26">
        <v>205.93</v>
      </c>
      <c r="G37" s="26">
        <v>1350</v>
      </c>
      <c r="H37" s="79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</row>
    <row r="38" spans="1:25" s="1" customFormat="1" ht="15.75" customHeight="1" x14ac:dyDescent="0.15">
      <c r="A38" s="69" t="s">
        <v>203</v>
      </c>
      <c r="B38" s="47">
        <f t="shared" si="2"/>
        <v>10010013</v>
      </c>
      <c r="C38" s="174" t="s">
        <v>212</v>
      </c>
      <c r="D38" s="73" t="s">
        <v>22</v>
      </c>
      <c r="E38" s="26">
        <v>1144.07</v>
      </c>
      <c r="F38" s="26">
        <v>205.93</v>
      </c>
      <c r="G38" s="26">
        <v>1350</v>
      </c>
      <c r="H38" s="79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</row>
    <row r="39" spans="1:25" s="1" customFormat="1" ht="15.75" customHeight="1" x14ac:dyDescent="0.15">
      <c r="A39" s="69" t="s">
        <v>203</v>
      </c>
      <c r="B39" s="47">
        <f t="shared" si="2"/>
        <v>10010014</v>
      </c>
      <c r="C39" s="174" t="s">
        <v>114</v>
      </c>
      <c r="D39" s="73" t="s">
        <v>22</v>
      </c>
      <c r="E39" s="26">
        <v>1144.07</v>
      </c>
      <c r="F39" s="26">
        <v>205.93</v>
      </c>
      <c r="G39" s="26">
        <v>1350</v>
      </c>
      <c r="H39" s="79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</row>
    <row r="40" spans="1:25" s="1" customFormat="1" ht="15.75" customHeight="1" x14ac:dyDescent="0.15">
      <c r="A40" s="69" t="s">
        <v>203</v>
      </c>
      <c r="B40" s="47">
        <f t="shared" si="2"/>
        <v>10010015</v>
      </c>
      <c r="C40" s="174" t="s">
        <v>213</v>
      </c>
      <c r="D40" s="73" t="s">
        <v>22</v>
      </c>
      <c r="E40" s="26">
        <v>1005</v>
      </c>
      <c r="F40" s="26">
        <v>180.9</v>
      </c>
      <c r="G40" s="26">
        <v>1185.9000000000001</v>
      </c>
      <c r="H40" s="79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</row>
    <row r="41" spans="1:25" s="1" customFormat="1" ht="15.75" customHeight="1" x14ac:dyDescent="0.15">
      <c r="A41" s="69" t="s">
        <v>203</v>
      </c>
      <c r="B41" s="47">
        <f t="shared" si="2"/>
        <v>10010016</v>
      </c>
      <c r="C41" s="174" t="s">
        <v>214</v>
      </c>
      <c r="D41" s="73" t="s">
        <v>22</v>
      </c>
      <c r="E41" s="26">
        <v>1144.07</v>
      </c>
      <c r="F41" s="26">
        <v>205.93</v>
      </c>
      <c r="G41" s="26">
        <v>1350</v>
      </c>
      <c r="H41" s="79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</row>
    <row r="42" spans="1:25" s="1" customFormat="1" ht="15.75" customHeight="1" x14ac:dyDescent="0.15">
      <c r="A42" s="69" t="s">
        <v>203</v>
      </c>
      <c r="B42" s="47">
        <f t="shared" si="2"/>
        <v>10010017</v>
      </c>
      <c r="C42" s="174" t="s">
        <v>215</v>
      </c>
      <c r="D42" s="73" t="s">
        <v>22</v>
      </c>
      <c r="E42" s="26">
        <v>935</v>
      </c>
      <c r="F42" s="26">
        <v>168.3</v>
      </c>
      <c r="G42" s="26">
        <v>1103.3</v>
      </c>
      <c r="H42" s="79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</row>
    <row r="43" spans="1:25" s="1" customFormat="1" ht="15.75" customHeight="1" x14ac:dyDescent="0.25">
      <c r="A43" s="69" t="s">
        <v>203</v>
      </c>
      <c r="B43" s="47">
        <f t="shared" si="2"/>
        <v>10010018</v>
      </c>
      <c r="C43" s="71" t="s">
        <v>216</v>
      </c>
      <c r="D43" s="80" t="s">
        <v>217</v>
      </c>
      <c r="E43" s="26">
        <v>508.47</v>
      </c>
      <c r="F43" s="26">
        <v>91.53</v>
      </c>
      <c r="G43" s="26">
        <v>600</v>
      </c>
      <c r="H43" s="81"/>
      <c r="I43" s="83"/>
      <c r="J43" s="83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</row>
    <row r="44" spans="1:25" s="1" customFormat="1" ht="15.75" customHeight="1" x14ac:dyDescent="0.15">
      <c r="A44" s="69" t="s">
        <v>203</v>
      </c>
      <c r="B44" s="47">
        <f t="shared" si="2"/>
        <v>10010019</v>
      </c>
      <c r="C44" s="46" t="s">
        <v>218</v>
      </c>
      <c r="D44" s="73" t="s">
        <v>22</v>
      </c>
      <c r="E44" s="26">
        <v>1160</v>
      </c>
      <c r="F44" s="26">
        <v>208.8</v>
      </c>
      <c r="G44" s="26">
        <v>1368.8</v>
      </c>
      <c r="H44" s="79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</row>
    <row r="45" spans="1:25" s="1" customFormat="1" ht="15.75" customHeight="1" x14ac:dyDescent="0.15">
      <c r="A45" s="69"/>
      <c r="B45" s="47">
        <f t="shared" si="2"/>
        <v>10010020</v>
      </c>
      <c r="C45" s="46" t="s">
        <v>696</v>
      </c>
      <c r="D45" s="73" t="s">
        <v>138</v>
      </c>
      <c r="E45" s="26">
        <v>180</v>
      </c>
      <c r="F45" s="26">
        <f>E45*0.18</f>
        <v>32.4</v>
      </c>
      <c r="G45" s="26">
        <f>F45+E45</f>
        <v>212.4</v>
      </c>
      <c r="H45" s="79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</row>
    <row r="46" spans="1:25" s="1" customFormat="1" ht="15.75" customHeight="1" x14ac:dyDescent="0.15">
      <c r="A46" s="69" t="s">
        <v>203</v>
      </c>
      <c r="B46" s="47">
        <f t="shared" si="2"/>
        <v>10010021</v>
      </c>
      <c r="C46" s="46" t="s">
        <v>219</v>
      </c>
      <c r="D46" s="73" t="s">
        <v>22</v>
      </c>
      <c r="E46" s="26">
        <v>415.25</v>
      </c>
      <c r="F46" s="26">
        <v>74.75</v>
      </c>
      <c r="G46" s="26">
        <v>490</v>
      </c>
      <c r="H46" s="79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</row>
    <row r="47" spans="1:25" s="1" customFormat="1" ht="15.75" customHeight="1" x14ac:dyDescent="0.25">
      <c r="A47" s="69" t="s">
        <v>203</v>
      </c>
      <c r="B47" s="47">
        <f t="shared" si="2"/>
        <v>10010022</v>
      </c>
      <c r="C47" s="71" t="s">
        <v>686</v>
      </c>
      <c r="D47" s="73" t="s">
        <v>22</v>
      </c>
      <c r="E47" s="26">
        <v>1800</v>
      </c>
      <c r="F47" s="26">
        <f>E47*0.18</f>
        <v>324</v>
      </c>
      <c r="G47" s="26">
        <f>F47+E47</f>
        <v>2124</v>
      </c>
      <c r="H47" s="79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</row>
    <row r="48" spans="1:25" s="1" customFormat="1" ht="15.75" customHeight="1" x14ac:dyDescent="0.15">
      <c r="A48" s="62"/>
      <c r="B48" s="74"/>
      <c r="C48" s="75"/>
      <c r="D48" s="61"/>
      <c r="E48" s="9"/>
      <c r="F48" s="9"/>
      <c r="G48" s="9"/>
      <c r="H48" s="60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</row>
    <row r="49" spans="1:25" s="1" customFormat="1" ht="15.75" customHeight="1" x14ac:dyDescent="0.15">
      <c r="A49" s="64" t="s">
        <v>220</v>
      </c>
      <c r="B49" s="65">
        <v>10100000</v>
      </c>
      <c r="C49" s="175" t="s">
        <v>221</v>
      </c>
      <c r="D49" s="76"/>
      <c r="E49" s="77"/>
      <c r="F49" s="77"/>
      <c r="G49" s="77"/>
      <c r="H49" s="9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</row>
    <row r="50" spans="1:25" s="1" customFormat="1" ht="15.75" customHeight="1" x14ac:dyDescent="0.15">
      <c r="A50" s="69" t="s">
        <v>220</v>
      </c>
      <c r="B50" s="47">
        <f t="shared" ref="B50:B63" si="3">B49+1</f>
        <v>10100001</v>
      </c>
      <c r="C50" s="174" t="s">
        <v>222</v>
      </c>
      <c r="D50" s="73" t="s">
        <v>93</v>
      </c>
      <c r="E50" s="26">
        <v>416.89</v>
      </c>
      <c r="F50" s="26">
        <v>75.040000000000006</v>
      </c>
      <c r="G50" s="26">
        <v>491.93</v>
      </c>
      <c r="H50" s="70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</row>
    <row r="51" spans="1:25" s="1" customFormat="1" ht="15.75" customHeight="1" x14ac:dyDescent="0.15">
      <c r="A51" s="69" t="s">
        <v>220</v>
      </c>
      <c r="B51" s="47">
        <f t="shared" si="3"/>
        <v>10100002</v>
      </c>
      <c r="C51" s="174" t="s">
        <v>223</v>
      </c>
      <c r="D51" s="73" t="s">
        <v>93</v>
      </c>
      <c r="E51" s="26">
        <v>457.36</v>
      </c>
      <c r="F51" s="26">
        <v>82.319999999999894</v>
      </c>
      <c r="G51" s="26">
        <v>539.67999999999995</v>
      </c>
      <c r="H51" s="70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</row>
    <row r="52" spans="1:25" s="1" customFormat="1" ht="15.75" customHeight="1" x14ac:dyDescent="0.15">
      <c r="A52" s="69" t="s">
        <v>220</v>
      </c>
      <c r="B52" s="47">
        <f t="shared" si="3"/>
        <v>10100003</v>
      </c>
      <c r="C52" s="174" t="s">
        <v>126</v>
      </c>
      <c r="D52" s="73" t="s">
        <v>117</v>
      </c>
      <c r="E52" s="26">
        <v>229.68</v>
      </c>
      <c r="F52" s="26">
        <v>41.34</v>
      </c>
      <c r="G52" s="26">
        <v>271.02</v>
      </c>
      <c r="H52" s="70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</row>
    <row r="53" spans="1:25" s="1" customFormat="1" ht="15.75" customHeight="1" x14ac:dyDescent="0.25">
      <c r="A53" s="69" t="s">
        <v>220</v>
      </c>
      <c r="B53" s="47">
        <f t="shared" si="3"/>
        <v>10100004</v>
      </c>
      <c r="C53" s="71" t="s">
        <v>224</v>
      </c>
      <c r="D53" s="80" t="s">
        <v>225</v>
      </c>
      <c r="E53" s="26">
        <v>393.71</v>
      </c>
      <c r="F53" s="26">
        <v>70.87</v>
      </c>
      <c r="G53" s="26">
        <v>464.58</v>
      </c>
      <c r="H53" s="70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</row>
    <row r="54" spans="1:25" s="1" customFormat="1" ht="15.75" customHeight="1" x14ac:dyDescent="0.15">
      <c r="A54" s="69" t="s">
        <v>220</v>
      </c>
      <c r="B54" s="47">
        <f t="shared" si="3"/>
        <v>10100005</v>
      </c>
      <c r="C54" s="174" t="s">
        <v>166</v>
      </c>
      <c r="D54" s="73" t="s">
        <v>117</v>
      </c>
      <c r="E54" s="26">
        <v>973.73</v>
      </c>
      <c r="F54" s="26">
        <v>175.27</v>
      </c>
      <c r="G54" s="26">
        <v>1149</v>
      </c>
      <c r="H54" s="70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</row>
    <row r="55" spans="1:25" s="1" customFormat="1" ht="15.75" customHeight="1" x14ac:dyDescent="0.15">
      <c r="A55" s="69" t="s">
        <v>220</v>
      </c>
      <c r="B55" s="47">
        <f t="shared" si="3"/>
        <v>10100006</v>
      </c>
      <c r="C55" s="174" t="s">
        <v>116</v>
      </c>
      <c r="D55" s="73" t="s">
        <v>117</v>
      </c>
      <c r="E55" s="26">
        <v>415.25</v>
      </c>
      <c r="F55" s="26">
        <f>E55*0.18</f>
        <v>74.74499999999999</v>
      </c>
      <c r="G55" s="26">
        <f>F55+E55</f>
        <v>489.995</v>
      </c>
      <c r="H55" s="70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</row>
    <row r="56" spans="1:25" s="1" customFormat="1" ht="15.75" customHeight="1" x14ac:dyDescent="0.15">
      <c r="A56" s="69" t="s">
        <v>220</v>
      </c>
      <c r="B56" s="47">
        <f t="shared" si="3"/>
        <v>10100007</v>
      </c>
      <c r="C56" s="174" t="s">
        <v>226</v>
      </c>
      <c r="D56" s="73" t="s">
        <v>93</v>
      </c>
      <c r="E56" s="26">
        <v>1585.51</v>
      </c>
      <c r="F56" s="26">
        <v>285.39</v>
      </c>
      <c r="G56" s="26">
        <v>1870.9</v>
      </c>
      <c r="H56" s="70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</row>
    <row r="57" spans="1:25" s="1" customFormat="1" ht="15.75" customHeight="1" x14ac:dyDescent="0.15">
      <c r="A57" s="69" t="s">
        <v>220</v>
      </c>
      <c r="B57" s="47">
        <f t="shared" si="3"/>
        <v>10100008</v>
      </c>
      <c r="C57" s="174" t="s">
        <v>227</v>
      </c>
      <c r="D57" s="73" t="s">
        <v>117</v>
      </c>
      <c r="E57" s="26">
        <v>3520.27</v>
      </c>
      <c r="F57" s="26">
        <v>633.65</v>
      </c>
      <c r="G57" s="26">
        <v>4153.92</v>
      </c>
      <c r="H57" s="70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</row>
    <row r="58" spans="1:25" s="1" customFormat="1" ht="15.75" customHeight="1" x14ac:dyDescent="0.15">
      <c r="A58" s="69" t="s">
        <v>220</v>
      </c>
      <c r="B58" s="47">
        <f t="shared" si="3"/>
        <v>10100009</v>
      </c>
      <c r="C58" s="46" t="s">
        <v>181</v>
      </c>
      <c r="D58" s="73" t="s">
        <v>117</v>
      </c>
      <c r="E58" s="26">
        <v>2644.07</v>
      </c>
      <c r="F58" s="26">
        <v>475.93</v>
      </c>
      <c r="G58" s="26">
        <v>3120</v>
      </c>
      <c r="H58" s="70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</row>
    <row r="59" spans="1:25" s="1" customFormat="1" ht="15.75" customHeight="1" x14ac:dyDescent="0.15">
      <c r="A59" s="69" t="s">
        <v>220</v>
      </c>
      <c r="B59" s="47">
        <f t="shared" si="3"/>
        <v>10100010</v>
      </c>
      <c r="C59" s="46" t="s">
        <v>228</v>
      </c>
      <c r="D59" s="73" t="s">
        <v>117</v>
      </c>
      <c r="E59" s="26">
        <v>127.12</v>
      </c>
      <c r="F59" s="26">
        <v>22.88</v>
      </c>
      <c r="G59" s="26">
        <v>150</v>
      </c>
      <c r="H59" s="70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</row>
    <row r="60" spans="1:25" s="1" customFormat="1" ht="15.75" customHeight="1" x14ac:dyDescent="0.15">
      <c r="A60" s="69" t="s">
        <v>220</v>
      </c>
      <c r="B60" s="47">
        <f t="shared" si="3"/>
        <v>10100011</v>
      </c>
      <c r="C60" s="46" t="s">
        <v>229</v>
      </c>
      <c r="D60" s="73" t="s">
        <v>117</v>
      </c>
      <c r="E60" s="26">
        <v>169.49</v>
      </c>
      <c r="F60" s="26">
        <v>30.51</v>
      </c>
      <c r="G60" s="26">
        <v>200</v>
      </c>
      <c r="H60" s="70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</row>
    <row r="61" spans="1:25" s="1" customFormat="1" ht="15.75" customHeight="1" x14ac:dyDescent="0.15">
      <c r="A61" s="69" t="s">
        <v>220</v>
      </c>
      <c r="B61" s="47">
        <f t="shared" si="3"/>
        <v>10100012</v>
      </c>
      <c r="C61" s="174" t="s">
        <v>230</v>
      </c>
      <c r="D61" s="73" t="s">
        <v>231</v>
      </c>
      <c r="E61" s="26">
        <v>5432.86</v>
      </c>
      <c r="F61" s="26">
        <v>977.91000000000099</v>
      </c>
      <c r="G61" s="26">
        <v>6410.77</v>
      </c>
      <c r="H61" s="70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</row>
    <row r="62" spans="1:25" s="1" customFormat="1" ht="15.75" customHeight="1" x14ac:dyDescent="0.15">
      <c r="A62" s="69" t="s">
        <v>220</v>
      </c>
      <c r="B62" s="47">
        <f t="shared" si="3"/>
        <v>10100013</v>
      </c>
      <c r="C62" s="174" t="s">
        <v>232</v>
      </c>
      <c r="D62" s="73" t="s">
        <v>233</v>
      </c>
      <c r="E62" s="26">
        <v>1374.85</v>
      </c>
      <c r="F62" s="26">
        <v>247.47</v>
      </c>
      <c r="G62" s="26">
        <v>1622.32</v>
      </c>
      <c r="H62" s="70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</row>
    <row r="63" spans="1:25" s="1" customFormat="1" ht="15.75" customHeight="1" x14ac:dyDescent="0.15">
      <c r="A63" s="69" t="s">
        <v>220</v>
      </c>
      <c r="B63" s="47">
        <f t="shared" si="3"/>
        <v>10100014</v>
      </c>
      <c r="C63" s="46" t="s">
        <v>234</v>
      </c>
      <c r="D63" s="73" t="s">
        <v>62</v>
      </c>
      <c r="E63" s="26">
        <v>15</v>
      </c>
      <c r="F63" s="26">
        <v>2.7</v>
      </c>
      <c r="G63" s="26">
        <v>17.7</v>
      </c>
      <c r="H63" s="70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</row>
    <row r="64" spans="1:25" s="1" customFormat="1" ht="15.75" customHeight="1" x14ac:dyDescent="0.15">
      <c r="A64" s="62"/>
      <c r="B64" s="85"/>
      <c r="C64" s="63"/>
      <c r="D64" s="57"/>
      <c r="E64" s="23"/>
      <c r="F64" s="23"/>
      <c r="G64" s="23"/>
      <c r="H64" s="70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</row>
    <row r="65" spans="1:25" s="1" customFormat="1" ht="15.75" customHeight="1" x14ac:dyDescent="0.15">
      <c r="A65" s="64" t="s">
        <v>236</v>
      </c>
      <c r="B65" s="65">
        <v>10130000</v>
      </c>
      <c r="C65" s="66" t="s">
        <v>237</v>
      </c>
      <c r="D65" s="76"/>
      <c r="E65" s="77"/>
      <c r="F65" s="77"/>
      <c r="G65" s="77"/>
      <c r="H65" s="9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</row>
    <row r="66" spans="1:25" s="1" customFormat="1" ht="15.75" customHeight="1" x14ac:dyDescent="0.15">
      <c r="A66" s="69" t="s">
        <v>236</v>
      </c>
      <c r="B66" s="47">
        <f t="shared" ref="B66:B73" si="4">B65+1</f>
        <v>10130001</v>
      </c>
      <c r="C66" s="174" t="s">
        <v>165</v>
      </c>
      <c r="D66" s="73" t="s">
        <v>93</v>
      </c>
      <c r="E66" s="26">
        <v>147.6</v>
      </c>
      <c r="F66" s="26">
        <v>0</v>
      </c>
      <c r="G66" s="26">
        <v>147.6</v>
      </c>
      <c r="H66" s="70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</row>
    <row r="67" spans="1:25" s="1" customFormat="1" ht="15.75" customHeight="1" x14ac:dyDescent="0.15">
      <c r="A67" s="69" t="s">
        <v>236</v>
      </c>
      <c r="B67" s="47">
        <f t="shared" si="4"/>
        <v>10130002</v>
      </c>
      <c r="C67" s="174" t="s">
        <v>238</v>
      </c>
      <c r="D67" s="73" t="s">
        <v>22</v>
      </c>
      <c r="E67" s="26">
        <v>28.97</v>
      </c>
      <c r="F67" s="26">
        <v>0</v>
      </c>
      <c r="G67" s="26">
        <v>28.97</v>
      </c>
      <c r="H67" s="70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</row>
    <row r="68" spans="1:25" s="1" customFormat="1" ht="15.75" customHeight="1" x14ac:dyDescent="0.15">
      <c r="A68" s="69" t="s">
        <v>236</v>
      </c>
      <c r="B68" s="47">
        <f t="shared" si="4"/>
        <v>10130003</v>
      </c>
      <c r="C68" s="174" t="s">
        <v>239</v>
      </c>
      <c r="D68" s="73" t="s">
        <v>93</v>
      </c>
      <c r="E68" s="26">
        <v>241.1</v>
      </c>
      <c r="F68" s="26">
        <v>0</v>
      </c>
      <c r="G68" s="26">
        <v>241.1</v>
      </c>
      <c r="H68" s="70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</row>
    <row r="69" spans="1:25" s="1" customFormat="1" ht="15.75" customHeight="1" x14ac:dyDescent="0.15">
      <c r="A69" s="69" t="s">
        <v>236</v>
      </c>
      <c r="B69" s="47">
        <f t="shared" si="4"/>
        <v>10130004</v>
      </c>
      <c r="C69" s="174" t="s">
        <v>240</v>
      </c>
      <c r="D69" s="73" t="s">
        <v>93</v>
      </c>
      <c r="E69" s="26">
        <v>221.6</v>
      </c>
      <c r="F69" s="26">
        <v>0</v>
      </c>
      <c r="G69" s="26">
        <v>221.6</v>
      </c>
      <c r="H69" s="70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</row>
    <row r="70" spans="1:25" s="1" customFormat="1" ht="15.75" customHeight="1" x14ac:dyDescent="0.15">
      <c r="A70" s="69" t="s">
        <v>236</v>
      </c>
      <c r="B70" s="47">
        <f t="shared" si="4"/>
        <v>10130005</v>
      </c>
      <c r="C70" s="174" t="s">
        <v>241</v>
      </c>
      <c r="D70" s="73" t="s">
        <v>93</v>
      </c>
      <c r="E70" s="26">
        <v>293.60000000000002</v>
      </c>
      <c r="F70" s="26">
        <v>0</v>
      </c>
      <c r="G70" s="26">
        <v>293.60000000000002</v>
      </c>
      <c r="H70" s="70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</row>
    <row r="71" spans="1:25" s="1" customFormat="1" ht="15.75" customHeight="1" x14ac:dyDescent="0.15">
      <c r="A71" s="69" t="s">
        <v>236</v>
      </c>
      <c r="B71" s="47">
        <f t="shared" si="4"/>
        <v>10130006</v>
      </c>
      <c r="C71" s="174" t="s">
        <v>242</v>
      </c>
      <c r="D71" s="73" t="s">
        <v>93</v>
      </c>
      <c r="E71" s="26">
        <v>274.5</v>
      </c>
      <c r="F71" s="26">
        <v>0</v>
      </c>
      <c r="G71" s="26">
        <v>274.5</v>
      </c>
      <c r="H71" s="70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</row>
    <row r="72" spans="1:25" s="1" customFormat="1" ht="15.75" customHeight="1" x14ac:dyDescent="0.15">
      <c r="A72" s="69" t="s">
        <v>236</v>
      </c>
      <c r="B72" s="47">
        <f t="shared" si="4"/>
        <v>10130007</v>
      </c>
      <c r="C72" s="174" t="s">
        <v>243</v>
      </c>
      <c r="D72" s="176" t="s">
        <v>244</v>
      </c>
      <c r="E72" s="26">
        <v>440.01</v>
      </c>
      <c r="F72" s="26">
        <v>0</v>
      </c>
      <c r="G72" s="26">
        <v>440.01</v>
      </c>
      <c r="H72" s="70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</row>
    <row r="73" spans="1:25" s="1" customFormat="1" ht="15.75" customHeight="1" x14ac:dyDescent="0.15">
      <c r="A73" s="69" t="s">
        <v>236</v>
      </c>
      <c r="B73" s="47">
        <f t="shared" si="4"/>
        <v>10130008</v>
      </c>
      <c r="C73" s="174" t="s">
        <v>245</v>
      </c>
      <c r="D73" s="176" t="s">
        <v>62</v>
      </c>
      <c r="E73" s="26">
        <v>741.53</v>
      </c>
      <c r="F73" s="26">
        <v>133.47999999999999</v>
      </c>
      <c r="G73" s="26">
        <v>875.01</v>
      </c>
      <c r="H73" s="70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</row>
    <row r="74" spans="1:25" s="1" customFormat="1" ht="15.75" customHeight="1" x14ac:dyDescent="0.15">
      <c r="A74" s="62"/>
      <c r="B74" s="74"/>
      <c r="C74" s="75"/>
      <c r="D74" s="61"/>
      <c r="E74" s="9"/>
      <c r="F74" s="9"/>
      <c r="G74" s="9"/>
      <c r="H74" s="9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</row>
    <row r="75" spans="1:25" s="1" customFormat="1" ht="15.75" customHeight="1" x14ac:dyDescent="0.15">
      <c r="A75" s="64" t="s">
        <v>246</v>
      </c>
      <c r="B75" s="65">
        <v>10220000</v>
      </c>
      <c r="C75" s="89" t="s">
        <v>705</v>
      </c>
      <c r="D75" s="90"/>
      <c r="E75" s="77"/>
      <c r="F75" s="77"/>
      <c r="G75" s="77"/>
      <c r="H75" s="9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</row>
    <row r="76" spans="1:25" s="1" customFormat="1" ht="15.75" customHeight="1" x14ac:dyDescent="0.25">
      <c r="A76" s="69" t="s">
        <v>246</v>
      </c>
      <c r="B76" s="47">
        <f t="shared" ref="B76:B80" si="5">B75+1</f>
        <v>10220001</v>
      </c>
      <c r="C76" s="91" t="s">
        <v>247</v>
      </c>
      <c r="D76" s="80" t="s">
        <v>235</v>
      </c>
      <c r="E76" s="82">
        <v>1016.95</v>
      </c>
      <c r="F76" s="82">
        <v>183.05</v>
      </c>
      <c r="G76" s="92">
        <v>1200</v>
      </c>
      <c r="H76" s="9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</row>
    <row r="77" spans="1:25" s="1" customFormat="1" ht="15.75" customHeight="1" x14ac:dyDescent="0.25">
      <c r="A77" s="69" t="s">
        <v>246</v>
      </c>
      <c r="B77" s="47">
        <f t="shared" si="5"/>
        <v>10220002</v>
      </c>
      <c r="C77" s="91" t="s">
        <v>248</v>
      </c>
      <c r="D77" s="80" t="s">
        <v>171</v>
      </c>
      <c r="E77" s="82">
        <v>19067.8</v>
      </c>
      <c r="F77" s="82">
        <v>3432.2</v>
      </c>
      <c r="G77" s="92">
        <v>22500</v>
      </c>
      <c r="H77" s="9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</row>
    <row r="78" spans="1:25" s="1" customFormat="1" ht="15.75" customHeight="1" x14ac:dyDescent="0.25">
      <c r="A78" s="69" t="s">
        <v>246</v>
      </c>
      <c r="B78" s="47">
        <f t="shared" si="5"/>
        <v>10220003</v>
      </c>
      <c r="C78" s="91" t="s">
        <v>249</v>
      </c>
      <c r="D78" s="80" t="s">
        <v>164</v>
      </c>
      <c r="E78" s="82">
        <v>1144.07</v>
      </c>
      <c r="F78" s="82">
        <v>205.93</v>
      </c>
      <c r="G78" s="92">
        <v>1350</v>
      </c>
      <c r="H78" s="9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</row>
    <row r="79" spans="1:25" s="1" customFormat="1" ht="15.75" customHeight="1" x14ac:dyDescent="0.25">
      <c r="A79" s="69" t="s">
        <v>246</v>
      </c>
      <c r="B79" s="47">
        <f t="shared" si="5"/>
        <v>10220004</v>
      </c>
      <c r="C79" s="91" t="s">
        <v>250</v>
      </c>
      <c r="D79" s="80" t="s">
        <v>251</v>
      </c>
      <c r="E79" s="82">
        <v>1588.98</v>
      </c>
      <c r="F79" s="82">
        <v>286.02</v>
      </c>
      <c r="G79" s="92">
        <v>1875</v>
      </c>
      <c r="H79" s="9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</row>
    <row r="80" spans="1:25" s="1" customFormat="1" ht="15.75" customHeight="1" x14ac:dyDescent="0.25">
      <c r="A80" s="69" t="s">
        <v>246</v>
      </c>
      <c r="B80" s="47">
        <f t="shared" si="5"/>
        <v>10220005</v>
      </c>
      <c r="C80" s="91" t="s">
        <v>252</v>
      </c>
      <c r="D80" s="80" t="s">
        <v>164</v>
      </c>
      <c r="E80" s="82">
        <v>347.03</v>
      </c>
      <c r="F80" s="82">
        <v>62.47</v>
      </c>
      <c r="G80" s="92">
        <v>409.5</v>
      </c>
      <c r="H80" s="9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</row>
    <row r="81" spans="1:25" s="1" customFormat="1" ht="15.75" customHeight="1" x14ac:dyDescent="0.15">
      <c r="A81" s="62"/>
      <c r="B81" s="74"/>
      <c r="C81" s="75"/>
      <c r="D81" s="61"/>
      <c r="E81" s="9"/>
      <c r="F81" s="9"/>
      <c r="G81" s="9"/>
      <c r="H81" s="9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s="1" customFormat="1" ht="15.75" customHeight="1" x14ac:dyDescent="0.15">
      <c r="A82" s="64" t="s">
        <v>253</v>
      </c>
      <c r="B82" s="65">
        <v>10230000</v>
      </c>
      <c r="C82" s="66" t="s">
        <v>254</v>
      </c>
      <c r="D82" s="76"/>
      <c r="E82" s="77"/>
      <c r="F82" s="77"/>
      <c r="G82" s="77"/>
      <c r="H82" s="9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</row>
    <row r="83" spans="1:25" s="1" customFormat="1" ht="15.75" customHeight="1" x14ac:dyDescent="0.15">
      <c r="A83" s="69" t="s">
        <v>253</v>
      </c>
      <c r="B83" s="47">
        <f t="shared" ref="B83:B140" si="6">B82+1</f>
        <v>10230001</v>
      </c>
      <c r="C83" s="46" t="s">
        <v>255</v>
      </c>
      <c r="D83" s="73" t="s">
        <v>62</v>
      </c>
      <c r="E83" s="26">
        <v>2093.2199999999998</v>
      </c>
      <c r="F83" s="26">
        <v>376.78</v>
      </c>
      <c r="G83" s="26">
        <v>2470</v>
      </c>
      <c r="H83" s="70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</row>
    <row r="84" spans="1:25" s="1" customFormat="1" ht="15.75" customHeight="1" x14ac:dyDescent="0.15">
      <c r="A84" s="69" t="s">
        <v>253</v>
      </c>
      <c r="B84" s="47">
        <f t="shared" si="6"/>
        <v>10230002</v>
      </c>
      <c r="C84" s="46" t="s">
        <v>256</v>
      </c>
      <c r="D84" s="73" t="s">
        <v>62</v>
      </c>
      <c r="E84" s="26">
        <v>0</v>
      </c>
      <c r="F84" s="26">
        <v>0</v>
      </c>
      <c r="G84" s="26">
        <v>0</v>
      </c>
      <c r="H84" s="70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</row>
    <row r="85" spans="1:25" s="1" customFormat="1" ht="15.75" customHeight="1" x14ac:dyDescent="0.15">
      <c r="A85" s="69" t="s">
        <v>253</v>
      </c>
      <c r="B85" s="47">
        <f t="shared" si="6"/>
        <v>10230003</v>
      </c>
      <c r="C85" s="174" t="s">
        <v>257</v>
      </c>
      <c r="D85" s="73" t="s">
        <v>62</v>
      </c>
      <c r="E85" s="26">
        <v>237.75</v>
      </c>
      <c r="F85" s="26">
        <v>42.8</v>
      </c>
      <c r="G85" s="26">
        <v>280.55</v>
      </c>
      <c r="H85" s="70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</row>
    <row r="86" spans="1:25" s="1" customFormat="1" ht="15.75" customHeight="1" x14ac:dyDescent="0.15">
      <c r="A86" s="69" t="s">
        <v>253</v>
      </c>
      <c r="B86" s="47">
        <f t="shared" si="6"/>
        <v>10230004</v>
      </c>
      <c r="C86" s="46" t="s">
        <v>258</v>
      </c>
      <c r="D86" s="73" t="s">
        <v>62</v>
      </c>
      <c r="E86" s="26">
        <v>1734.23</v>
      </c>
      <c r="F86" s="26">
        <v>312.16000000000003</v>
      </c>
      <c r="G86" s="26">
        <v>2046.39</v>
      </c>
      <c r="H86" s="70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</row>
    <row r="87" spans="1:25" s="1" customFormat="1" ht="15.75" customHeight="1" x14ac:dyDescent="0.15">
      <c r="A87" s="69" t="s">
        <v>253</v>
      </c>
      <c r="B87" s="47">
        <f t="shared" si="6"/>
        <v>10230005</v>
      </c>
      <c r="C87" s="174" t="s">
        <v>259</v>
      </c>
      <c r="D87" s="73" t="s">
        <v>62</v>
      </c>
      <c r="E87" s="26">
        <v>342.18</v>
      </c>
      <c r="F87" s="26">
        <v>61.59</v>
      </c>
      <c r="G87" s="26">
        <v>403.77</v>
      </c>
      <c r="H87" s="70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</row>
    <row r="88" spans="1:25" s="1" customFormat="1" ht="15.75" customHeight="1" x14ac:dyDescent="0.15">
      <c r="A88" s="69" t="s">
        <v>253</v>
      </c>
      <c r="B88" s="47">
        <f t="shared" si="6"/>
        <v>10230006</v>
      </c>
      <c r="C88" s="174" t="s">
        <v>260</v>
      </c>
      <c r="D88" s="73" t="s">
        <v>62</v>
      </c>
      <c r="E88" s="26">
        <v>470.38</v>
      </c>
      <c r="F88" s="26">
        <v>84.67</v>
      </c>
      <c r="G88" s="26">
        <v>555.04999999999995</v>
      </c>
      <c r="H88" s="70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</row>
    <row r="89" spans="1:25" s="1" customFormat="1" ht="15.75" customHeight="1" x14ac:dyDescent="0.15">
      <c r="A89" s="69" t="s">
        <v>253</v>
      </c>
      <c r="B89" s="47">
        <f t="shared" si="6"/>
        <v>10230007</v>
      </c>
      <c r="C89" s="46" t="s">
        <v>180</v>
      </c>
      <c r="D89" s="73" t="s">
        <v>62</v>
      </c>
      <c r="E89" s="26">
        <v>720.34</v>
      </c>
      <c r="F89" s="26">
        <v>129.66</v>
      </c>
      <c r="G89" s="26">
        <v>850</v>
      </c>
      <c r="H89" s="70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</row>
    <row r="90" spans="1:25" s="1" customFormat="1" ht="15.75" customHeight="1" x14ac:dyDescent="0.15">
      <c r="A90" s="69" t="s">
        <v>253</v>
      </c>
      <c r="B90" s="47">
        <f t="shared" si="6"/>
        <v>10230008</v>
      </c>
      <c r="C90" s="174" t="s">
        <v>261</v>
      </c>
      <c r="D90" s="73" t="s">
        <v>62</v>
      </c>
      <c r="E90" s="26">
        <v>611.63</v>
      </c>
      <c r="F90" s="26">
        <v>110.09</v>
      </c>
      <c r="G90" s="26">
        <v>721.72</v>
      </c>
      <c r="H90" s="70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</row>
    <row r="91" spans="1:25" s="1" customFormat="1" ht="15.75" customHeight="1" x14ac:dyDescent="0.15">
      <c r="A91" s="69" t="s">
        <v>253</v>
      </c>
      <c r="B91" s="47">
        <f t="shared" si="6"/>
        <v>10230009</v>
      </c>
      <c r="C91" s="174" t="s">
        <v>262</v>
      </c>
      <c r="D91" s="73" t="s">
        <v>62</v>
      </c>
      <c r="E91" s="26">
        <v>1236.8800000000001</v>
      </c>
      <c r="F91" s="26">
        <v>222.64</v>
      </c>
      <c r="G91" s="26">
        <v>1459.52</v>
      </c>
      <c r="H91" s="70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</row>
    <row r="92" spans="1:25" s="1" customFormat="1" ht="15.75" customHeight="1" x14ac:dyDescent="0.15">
      <c r="A92" s="69" t="s">
        <v>253</v>
      </c>
      <c r="B92" s="47">
        <f t="shared" si="6"/>
        <v>10230010</v>
      </c>
      <c r="C92" s="174" t="s">
        <v>263</v>
      </c>
      <c r="D92" s="73" t="s">
        <v>62</v>
      </c>
      <c r="E92" s="26">
        <v>514.20000000000005</v>
      </c>
      <c r="F92" s="26">
        <v>92.559999999999903</v>
      </c>
      <c r="G92" s="26">
        <v>606.76</v>
      </c>
      <c r="H92" s="70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</row>
    <row r="93" spans="1:25" s="1" customFormat="1" ht="15.75" customHeight="1" x14ac:dyDescent="0.15">
      <c r="A93" s="69" t="s">
        <v>253</v>
      </c>
      <c r="B93" s="47">
        <f t="shared" si="6"/>
        <v>10230011</v>
      </c>
      <c r="C93" s="174" t="s">
        <v>264</v>
      </c>
      <c r="D93" s="73" t="s">
        <v>62</v>
      </c>
      <c r="E93" s="26">
        <v>738.3</v>
      </c>
      <c r="F93" s="26">
        <v>132.88999999999999</v>
      </c>
      <c r="G93" s="26">
        <v>871.19</v>
      </c>
      <c r="H93" s="70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</row>
    <row r="94" spans="1:25" s="1" customFormat="1" ht="15.75" customHeight="1" x14ac:dyDescent="0.15">
      <c r="A94" s="69" t="s">
        <v>253</v>
      </c>
      <c r="B94" s="47">
        <f t="shared" si="6"/>
        <v>10230012</v>
      </c>
      <c r="C94" s="174" t="s">
        <v>265</v>
      </c>
      <c r="D94" s="73" t="s">
        <v>62</v>
      </c>
      <c r="E94" s="26">
        <v>969.19</v>
      </c>
      <c r="F94" s="26">
        <v>174.45</v>
      </c>
      <c r="G94" s="26">
        <v>1143.6400000000001</v>
      </c>
      <c r="H94" s="70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</row>
    <row r="95" spans="1:25" s="1" customFormat="1" ht="15.75" customHeight="1" x14ac:dyDescent="0.15">
      <c r="A95" s="69" t="s">
        <v>253</v>
      </c>
      <c r="B95" s="47">
        <f t="shared" si="6"/>
        <v>10230013</v>
      </c>
      <c r="C95" s="174" t="s">
        <v>266</v>
      </c>
      <c r="D95" s="73" t="s">
        <v>62</v>
      </c>
      <c r="E95" s="26">
        <v>678</v>
      </c>
      <c r="F95" s="26">
        <v>122.04</v>
      </c>
      <c r="G95" s="26">
        <v>800.04</v>
      </c>
      <c r="H95" s="70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</row>
    <row r="96" spans="1:25" s="1" customFormat="1" ht="15.75" customHeight="1" x14ac:dyDescent="0.15">
      <c r="A96" s="69" t="s">
        <v>253</v>
      </c>
      <c r="B96" s="47">
        <f t="shared" si="6"/>
        <v>10230014</v>
      </c>
      <c r="C96" s="174" t="s">
        <v>267</v>
      </c>
      <c r="D96" s="73" t="s">
        <v>62</v>
      </c>
      <c r="E96" s="26">
        <v>1006.95</v>
      </c>
      <c r="F96" s="26">
        <v>181.25</v>
      </c>
      <c r="G96" s="26">
        <v>1188.2</v>
      </c>
      <c r="H96" s="70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</row>
    <row r="97" spans="1:25" s="1" customFormat="1" ht="15.75" customHeight="1" x14ac:dyDescent="0.15">
      <c r="A97" s="69" t="s">
        <v>253</v>
      </c>
      <c r="B97" s="47">
        <f t="shared" si="6"/>
        <v>10230015</v>
      </c>
      <c r="C97" s="174" t="s">
        <v>268</v>
      </c>
      <c r="D97" s="73" t="s">
        <v>62</v>
      </c>
      <c r="E97" s="26">
        <v>1395</v>
      </c>
      <c r="F97" s="26">
        <v>251.1</v>
      </c>
      <c r="G97" s="26">
        <v>1646.1</v>
      </c>
      <c r="H97" s="70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</row>
    <row r="98" spans="1:25" s="1" customFormat="1" ht="15.75" customHeight="1" x14ac:dyDescent="0.15">
      <c r="A98" s="69" t="s">
        <v>253</v>
      </c>
      <c r="B98" s="47">
        <f t="shared" si="6"/>
        <v>10230016</v>
      </c>
      <c r="C98" s="174" t="s">
        <v>269</v>
      </c>
      <c r="D98" s="73" t="s">
        <v>62</v>
      </c>
      <c r="E98" s="26">
        <v>1301.58</v>
      </c>
      <c r="F98" s="26">
        <v>234.28</v>
      </c>
      <c r="G98" s="26">
        <v>1535.86</v>
      </c>
      <c r="H98" s="70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</row>
    <row r="99" spans="1:25" s="1" customFormat="1" ht="15.75" customHeight="1" x14ac:dyDescent="0.15">
      <c r="A99" s="69" t="s">
        <v>253</v>
      </c>
      <c r="B99" s="47">
        <f t="shared" si="6"/>
        <v>10230017</v>
      </c>
      <c r="C99" s="174" t="s">
        <v>270</v>
      </c>
      <c r="D99" s="73" t="s">
        <v>62</v>
      </c>
      <c r="E99" s="26">
        <v>1695</v>
      </c>
      <c r="F99" s="26">
        <v>305.10000000000002</v>
      </c>
      <c r="G99" s="26">
        <v>2000.1</v>
      </c>
      <c r="H99" s="70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</row>
    <row r="100" spans="1:25" s="1" customFormat="1" ht="15.75" customHeight="1" x14ac:dyDescent="0.15">
      <c r="A100" s="69" t="s">
        <v>253</v>
      </c>
      <c r="B100" s="47">
        <f t="shared" si="6"/>
        <v>10230018</v>
      </c>
      <c r="C100" s="174" t="s">
        <v>271</v>
      </c>
      <c r="D100" s="73" t="s">
        <v>62</v>
      </c>
      <c r="E100" s="26">
        <v>2058</v>
      </c>
      <c r="F100" s="26">
        <v>370.44</v>
      </c>
      <c r="G100" s="26">
        <v>2428.44</v>
      </c>
      <c r="H100" s="70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</row>
    <row r="101" spans="1:25" s="1" customFormat="1" ht="15.75" customHeight="1" x14ac:dyDescent="0.15">
      <c r="A101" s="69" t="s">
        <v>253</v>
      </c>
      <c r="B101" s="47">
        <f t="shared" si="6"/>
        <v>10230019</v>
      </c>
      <c r="C101" s="174" t="s">
        <v>272</v>
      </c>
      <c r="D101" s="73" t="s">
        <v>62</v>
      </c>
      <c r="E101" s="26">
        <v>3750</v>
      </c>
      <c r="F101" s="26">
        <v>675</v>
      </c>
      <c r="G101" s="26">
        <v>4425</v>
      </c>
      <c r="H101" s="70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</row>
    <row r="102" spans="1:25" s="1" customFormat="1" ht="15.75" customHeight="1" x14ac:dyDescent="0.15">
      <c r="A102" s="69" t="s">
        <v>253</v>
      </c>
      <c r="B102" s="47">
        <f t="shared" si="6"/>
        <v>10230020</v>
      </c>
      <c r="C102" s="174" t="s">
        <v>273</v>
      </c>
      <c r="D102" s="73" t="s">
        <v>62</v>
      </c>
      <c r="E102" s="26">
        <v>4945</v>
      </c>
      <c r="F102" s="26">
        <v>890.1</v>
      </c>
      <c r="G102" s="26">
        <v>5835.1</v>
      </c>
      <c r="H102" s="70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</row>
    <row r="103" spans="1:25" s="1" customFormat="1" ht="15.75" customHeight="1" x14ac:dyDescent="0.15">
      <c r="A103" s="69" t="s">
        <v>253</v>
      </c>
      <c r="B103" s="47">
        <f t="shared" si="6"/>
        <v>10230021</v>
      </c>
      <c r="C103" s="174" t="s">
        <v>183</v>
      </c>
      <c r="D103" s="73" t="s">
        <v>62</v>
      </c>
      <c r="E103" s="26">
        <v>574.03</v>
      </c>
      <c r="F103" s="26">
        <v>103.33</v>
      </c>
      <c r="G103" s="26">
        <v>677.36</v>
      </c>
      <c r="H103" s="70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</row>
    <row r="104" spans="1:25" s="1" customFormat="1" ht="15.75" customHeight="1" x14ac:dyDescent="0.15">
      <c r="A104" s="69" t="s">
        <v>253</v>
      </c>
      <c r="B104" s="47">
        <f t="shared" si="6"/>
        <v>10230022</v>
      </c>
      <c r="C104" s="46" t="s">
        <v>274</v>
      </c>
      <c r="D104" s="73" t="s">
        <v>62</v>
      </c>
      <c r="E104" s="26">
        <v>542.16999999999996</v>
      </c>
      <c r="F104" s="26">
        <v>97.59</v>
      </c>
      <c r="G104" s="26">
        <v>639.76</v>
      </c>
      <c r="H104" s="70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</row>
    <row r="105" spans="1:25" s="1" customFormat="1" ht="15.75" customHeight="1" x14ac:dyDescent="0.15">
      <c r="A105" s="69" t="s">
        <v>253</v>
      </c>
      <c r="B105" s="47">
        <f t="shared" si="6"/>
        <v>10230023</v>
      </c>
      <c r="C105" s="174" t="s">
        <v>275</v>
      </c>
      <c r="D105" s="73" t="s">
        <v>62</v>
      </c>
      <c r="E105" s="26">
        <v>775.86</v>
      </c>
      <c r="F105" s="26">
        <v>139.65</v>
      </c>
      <c r="G105" s="26">
        <v>915.51</v>
      </c>
      <c r="H105" s="70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</row>
    <row r="106" spans="1:25" s="1" customFormat="1" ht="15.75" customHeight="1" x14ac:dyDescent="0.15">
      <c r="A106" s="69" t="s">
        <v>253</v>
      </c>
      <c r="B106" s="47">
        <f t="shared" si="6"/>
        <v>10230024</v>
      </c>
      <c r="C106" s="174" t="s">
        <v>178</v>
      </c>
      <c r="D106" s="73" t="s">
        <v>62</v>
      </c>
      <c r="E106" s="26">
        <v>529.66</v>
      </c>
      <c r="F106" s="26">
        <v>95.34</v>
      </c>
      <c r="G106" s="26">
        <v>625</v>
      </c>
      <c r="H106" s="70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</row>
    <row r="107" spans="1:25" s="1" customFormat="1" ht="15.75" customHeight="1" x14ac:dyDescent="0.15">
      <c r="A107" s="69" t="s">
        <v>253</v>
      </c>
      <c r="B107" s="47">
        <f t="shared" si="6"/>
        <v>10230025</v>
      </c>
      <c r="C107" s="174" t="s">
        <v>179</v>
      </c>
      <c r="D107" s="73" t="s">
        <v>62</v>
      </c>
      <c r="E107" s="26">
        <v>889.83</v>
      </c>
      <c r="F107" s="26">
        <v>160.16999999999999</v>
      </c>
      <c r="G107" s="26">
        <v>1050</v>
      </c>
      <c r="H107" s="70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</row>
    <row r="108" spans="1:25" s="1" customFormat="1" ht="15.75" customHeight="1" x14ac:dyDescent="0.15">
      <c r="A108" s="69" t="s">
        <v>253</v>
      </c>
      <c r="B108" s="47">
        <f t="shared" si="6"/>
        <v>10230026</v>
      </c>
      <c r="C108" s="46" t="s">
        <v>276</v>
      </c>
      <c r="D108" s="73" t="s">
        <v>62</v>
      </c>
      <c r="E108" s="26">
        <v>1338.37</v>
      </c>
      <c r="F108" s="26">
        <v>240.91</v>
      </c>
      <c r="G108" s="26">
        <v>1579.28</v>
      </c>
      <c r="H108" s="70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</row>
    <row r="109" spans="1:25" s="1" customFormat="1" ht="15.75" customHeight="1" x14ac:dyDescent="0.25">
      <c r="A109" s="69" t="s">
        <v>253</v>
      </c>
      <c r="B109" s="47">
        <f t="shared" si="6"/>
        <v>10230027</v>
      </c>
      <c r="C109" s="71" t="s">
        <v>169</v>
      </c>
      <c r="D109" s="80" t="s">
        <v>177</v>
      </c>
      <c r="E109" s="26">
        <v>118.64</v>
      </c>
      <c r="F109" s="26">
        <v>21.36</v>
      </c>
      <c r="G109" s="26">
        <v>140</v>
      </c>
      <c r="H109" s="70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</row>
    <row r="110" spans="1:25" s="1" customFormat="1" ht="15.75" customHeight="1" x14ac:dyDescent="0.25">
      <c r="A110" s="69" t="s">
        <v>253</v>
      </c>
      <c r="B110" s="47">
        <f t="shared" si="6"/>
        <v>10230028</v>
      </c>
      <c r="C110" s="71" t="s">
        <v>167</v>
      </c>
      <c r="D110" s="80" t="s">
        <v>177</v>
      </c>
      <c r="E110" s="26">
        <v>330.51</v>
      </c>
      <c r="F110" s="26">
        <v>59.49</v>
      </c>
      <c r="G110" s="26">
        <v>390</v>
      </c>
      <c r="H110" s="70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</row>
    <row r="111" spans="1:25" s="1" customFormat="1" ht="15.75" customHeight="1" x14ac:dyDescent="0.15">
      <c r="A111" s="69" t="s">
        <v>253</v>
      </c>
      <c r="B111" s="47">
        <f t="shared" si="6"/>
        <v>10230029</v>
      </c>
      <c r="C111" s="46" t="s">
        <v>277</v>
      </c>
      <c r="D111" s="73" t="s">
        <v>62</v>
      </c>
      <c r="E111" s="26">
        <v>20.65</v>
      </c>
      <c r="F111" s="26">
        <v>3.72</v>
      </c>
      <c r="G111" s="26">
        <v>24.37</v>
      </c>
      <c r="H111" s="70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</row>
    <row r="112" spans="1:25" s="1" customFormat="1" ht="15.75" customHeight="1" x14ac:dyDescent="0.15">
      <c r="A112" s="69" t="s">
        <v>253</v>
      </c>
      <c r="B112" s="47">
        <f t="shared" si="6"/>
        <v>10230030</v>
      </c>
      <c r="C112" s="46" t="s">
        <v>278</v>
      </c>
      <c r="D112" s="73" t="s">
        <v>62</v>
      </c>
      <c r="E112" s="26">
        <v>25.61</v>
      </c>
      <c r="F112" s="26">
        <v>4.6100000000000003</v>
      </c>
      <c r="G112" s="26">
        <v>30.22</v>
      </c>
      <c r="H112" s="70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</row>
    <row r="113" spans="1:25" s="1" customFormat="1" ht="15.75" customHeight="1" x14ac:dyDescent="0.3">
      <c r="A113" s="69" t="s">
        <v>253</v>
      </c>
      <c r="B113" s="47">
        <f t="shared" si="6"/>
        <v>10230031</v>
      </c>
      <c r="C113" s="87" t="s">
        <v>279</v>
      </c>
      <c r="D113" s="73" t="s">
        <v>62</v>
      </c>
      <c r="E113" s="26">
        <v>381.36</v>
      </c>
      <c r="F113" s="26">
        <v>68.64</v>
      </c>
      <c r="G113" s="26">
        <v>450</v>
      </c>
      <c r="H113" s="88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</row>
    <row r="114" spans="1:25" s="1" customFormat="1" ht="15.75" customHeight="1" x14ac:dyDescent="0.3">
      <c r="A114" s="69" t="s">
        <v>253</v>
      </c>
      <c r="B114" s="47">
        <f t="shared" si="6"/>
        <v>10230032</v>
      </c>
      <c r="C114" s="87" t="s">
        <v>280</v>
      </c>
      <c r="D114" s="73" t="s">
        <v>62</v>
      </c>
      <c r="E114" s="26">
        <v>529.66</v>
      </c>
      <c r="F114" s="26">
        <v>95.34</v>
      </c>
      <c r="G114" s="26">
        <v>625</v>
      </c>
      <c r="H114" s="88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</row>
    <row r="115" spans="1:25" s="1" customFormat="1" ht="15.75" customHeight="1" x14ac:dyDescent="0.3">
      <c r="A115" s="69" t="s">
        <v>253</v>
      </c>
      <c r="B115" s="47">
        <f t="shared" si="6"/>
        <v>10230033</v>
      </c>
      <c r="C115" s="87" t="s">
        <v>281</v>
      </c>
      <c r="D115" s="73" t="s">
        <v>62</v>
      </c>
      <c r="E115" s="26">
        <v>779.66</v>
      </c>
      <c r="F115" s="26">
        <v>140.34</v>
      </c>
      <c r="G115" s="26">
        <v>920</v>
      </c>
      <c r="H115" s="88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</row>
    <row r="116" spans="1:25" s="1" customFormat="1" ht="15.75" customHeight="1" x14ac:dyDescent="0.3">
      <c r="A116" s="69" t="s">
        <v>253</v>
      </c>
      <c r="B116" s="47">
        <f t="shared" si="6"/>
        <v>10230034</v>
      </c>
      <c r="C116" s="87" t="s">
        <v>282</v>
      </c>
      <c r="D116" s="73" t="s">
        <v>62</v>
      </c>
      <c r="E116" s="26">
        <v>779.66</v>
      </c>
      <c r="F116" s="26">
        <v>140.34</v>
      </c>
      <c r="G116" s="26">
        <v>920</v>
      </c>
      <c r="H116" s="88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</row>
    <row r="117" spans="1:25" s="1" customFormat="1" ht="15.75" customHeight="1" x14ac:dyDescent="0.15">
      <c r="A117" s="69" t="s">
        <v>253</v>
      </c>
      <c r="B117" s="47">
        <f t="shared" si="6"/>
        <v>10230035</v>
      </c>
      <c r="C117" s="174" t="s">
        <v>283</v>
      </c>
      <c r="D117" s="73" t="s">
        <v>62</v>
      </c>
      <c r="E117" s="26">
        <v>232.64</v>
      </c>
      <c r="F117" s="26">
        <v>41.88</v>
      </c>
      <c r="G117" s="26">
        <v>274.52</v>
      </c>
      <c r="H117" s="70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</row>
    <row r="118" spans="1:25" s="1" customFormat="1" ht="15.75" customHeight="1" x14ac:dyDescent="0.15">
      <c r="A118" s="69" t="s">
        <v>253</v>
      </c>
      <c r="B118" s="47">
        <f t="shared" si="6"/>
        <v>10230036</v>
      </c>
      <c r="C118" s="174" t="s">
        <v>142</v>
      </c>
      <c r="D118" s="73" t="s">
        <v>62</v>
      </c>
      <c r="E118" s="26">
        <v>630</v>
      </c>
      <c r="F118" s="26">
        <v>113.4</v>
      </c>
      <c r="G118" s="26">
        <v>743.4</v>
      </c>
      <c r="H118" s="70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</row>
    <row r="119" spans="1:25" s="1" customFormat="1" ht="15.75" customHeight="1" x14ac:dyDescent="0.15">
      <c r="A119" s="69" t="s">
        <v>253</v>
      </c>
      <c r="B119" s="47">
        <f t="shared" si="6"/>
        <v>10230037</v>
      </c>
      <c r="C119" s="174" t="s">
        <v>284</v>
      </c>
      <c r="D119" s="73" t="s">
        <v>62</v>
      </c>
      <c r="E119" s="26">
        <v>877</v>
      </c>
      <c r="F119" s="26">
        <v>157.86000000000001</v>
      </c>
      <c r="G119" s="26">
        <v>1034.8599999999999</v>
      </c>
      <c r="H119" s="70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</row>
    <row r="120" spans="1:25" s="1" customFormat="1" ht="15.75" customHeight="1" x14ac:dyDescent="0.15">
      <c r="A120" s="69" t="s">
        <v>253</v>
      </c>
      <c r="B120" s="47">
        <f t="shared" si="6"/>
        <v>10230038</v>
      </c>
      <c r="C120" s="174" t="s">
        <v>285</v>
      </c>
      <c r="D120" s="73" t="s">
        <v>62</v>
      </c>
      <c r="E120" s="26">
        <v>372.95</v>
      </c>
      <c r="F120" s="26">
        <v>67.13</v>
      </c>
      <c r="G120" s="26">
        <v>440.08</v>
      </c>
      <c r="H120" s="70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</row>
    <row r="121" spans="1:25" s="1" customFormat="1" ht="15.75" customHeight="1" x14ac:dyDescent="0.15">
      <c r="A121" s="69" t="s">
        <v>253</v>
      </c>
      <c r="B121" s="47">
        <f t="shared" si="6"/>
        <v>10230039</v>
      </c>
      <c r="C121" s="174" t="s">
        <v>286</v>
      </c>
      <c r="D121" s="73" t="s">
        <v>62</v>
      </c>
      <c r="E121" s="26">
        <v>571.97</v>
      </c>
      <c r="F121" s="26">
        <v>102.95</v>
      </c>
      <c r="G121" s="26">
        <v>674.92</v>
      </c>
      <c r="H121" s="70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</row>
    <row r="122" spans="1:25" s="1" customFormat="1" ht="15.75" customHeight="1" x14ac:dyDescent="0.15">
      <c r="A122" s="69" t="s">
        <v>253</v>
      </c>
      <c r="B122" s="47">
        <f t="shared" si="6"/>
        <v>10230040</v>
      </c>
      <c r="C122" s="46" t="s">
        <v>287</v>
      </c>
      <c r="D122" s="73" t="s">
        <v>62</v>
      </c>
      <c r="E122" s="26">
        <v>811</v>
      </c>
      <c r="F122" s="26">
        <v>145.97999999999999</v>
      </c>
      <c r="G122" s="26">
        <v>956.98</v>
      </c>
      <c r="H122" s="70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</row>
    <row r="123" spans="1:25" s="1" customFormat="1" ht="15.75" customHeight="1" x14ac:dyDescent="0.15">
      <c r="A123" s="69" t="s">
        <v>253</v>
      </c>
      <c r="B123" s="47">
        <f t="shared" si="6"/>
        <v>10230041</v>
      </c>
      <c r="C123" s="174" t="s">
        <v>288</v>
      </c>
      <c r="D123" s="73" t="s">
        <v>62</v>
      </c>
      <c r="E123" s="26">
        <v>571.97</v>
      </c>
      <c r="F123" s="26">
        <v>102.95</v>
      </c>
      <c r="G123" s="26">
        <v>674.92</v>
      </c>
      <c r="H123" s="70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</row>
    <row r="124" spans="1:25" s="1" customFormat="1" ht="15.75" customHeight="1" x14ac:dyDescent="0.15">
      <c r="A124" s="69" t="s">
        <v>253</v>
      </c>
      <c r="B124" s="47">
        <f t="shared" si="6"/>
        <v>10230042</v>
      </c>
      <c r="C124" s="174" t="s">
        <v>168</v>
      </c>
      <c r="D124" s="73" t="s">
        <v>62</v>
      </c>
      <c r="E124" s="26">
        <v>1273</v>
      </c>
      <c r="F124" s="26">
        <v>229.14</v>
      </c>
      <c r="G124" s="26">
        <v>1502.14</v>
      </c>
      <c r="H124" s="70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</row>
    <row r="125" spans="1:25" s="1" customFormat="1" ht="15.75" customHeight="1" x14ac:dyDescent="0.15">
      <c r="A125" s="69" t="s">
        <v>253</v>
      </c>
      <c r="B125" s="47">
        <f t="shared" si="6"/>
        <v>10230043</v>
      </c>
      <c r="C125" s="174" t="s">
        <v>289</v>
      </c>
      <c r="D125" s="73" t="s">
        <v>62</v>
      </c>
      <c r="E125" s="26">
        <v>829.72</v>
      </c>
      <c r="F125" s="26">
        <v>149.35</v>
      </c>
      <c r="G125" s="26">
        <v>979.07</v>
      </c>
      <c r="H125" s="70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</row>
    <row r="126" spans="1:25" s="1" customFormat="1" ht="15.75" customHeight="1" x14ac:dyDescent="0.15">
      <c r="A126" s="69" t="s">
        <v>253</v>
      </c>
      <c r="B126" s="47">
        <f t="shared" si="6"/>
        <v>10230044</v>
      </c>
      <c r="C126" s="174" t="s">
        <v>290</v>
      </c>
      <c r="D126" s="73" t="s">
        <v>62</v>
      </c>
      <c r="E126" s="26">
        <v>1675</v>
      </c>
      <c r="F126" s="26">
        <v>301.5</v>
      </c>
      <c r="G126" s="26">
        <v>1976.5</v>
      </c>
      <c r="H126" s="70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</row>
    <row r="127" spans="1:25" s="1" customFormat="1" ht="15.75" customHeight="1" x14ac:dyDescent="0.15">
      <c r="A127" s="69" t="s">
        <v>253</v>
      </c>
      <c r="B127" s="47">
        <f t="shared" si="6"/>
        <v>10230045</v>
      </c>
      <c r="C127" s="174" t="s">
        <v>291</v>
      </c>
      <c r="D127" s="73" t="s">
        <v>62</v>
      </c>
      <c r="E127" s="26">
        <v>1043.53</v>
      </c>
      <c r="F127" s="26">
        <v>187.84</v>
      </c>
      <c r="G127" s="26">
        <v>1231.3699999999999</v>
      </c>
      <c r="H127" s="70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</row>
    <row r="128" spans="1:25" s="1" customFormat="1" ht="15.75" customHeight="1" x14ac:dyDescent="0.15">
      <c r="A128" s="69" t="s">
        <v>253</v>
      </c>
      <c r="B128" s="47">
        <f t="shared" si="6"/>
        <v>10230046</v>
      </c>
      <c r="C128" s="174" t="s">
        <v>292</v>
      </c>
      <c r="D128" s="73" t="s">
        <v>62</v>
      </c>
      <c r="E128" s="26">
        <v>969.12</v>
      </c>
      <c r="F128" s="26">
        <v>174.44</v>
      </c>
      <c r="G128" s="26">
        <v>1143.56</v>
      </c>
      <c r="H128" s="70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</row>
    <row r="129" spans="1:25" s="1" customFormat="1" ht="15.75" customHeight="1" x14ac:dyDescent="0.15">
      <c r="A129" s="69" t="s">
        <v>253</v>
      </c>
      <c r="B129" s="47">
        <f t="shared" si="6"/>
        <v>10230047</v>
      </c>
      <c r="C129" s="174" t="s">
        <v>293</v>
      </c>
      <c r="D129" s="73" t="s">
        <v>62</v>
      </c>
      <c r="E129" s="26">
        <v>2397</v>
      </c>
      <c r="F129" s="26">
        <v>431.46</v>
      </c>
      <c r="G129" s="26">
        <v>2828.46</v>
      </c>
      <c r="H129" s="70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</row>
    <row r="130" spans="1:25" s="1" customFormat="1" ht="15.75" customHeight="1" x14ac:dyDescent="0.15">
      <c r="A130" s="69" t="s">
        <v>253</v>
      </c>
      <c r="B130" s="47">
        <f t="shared" si="6"/>
        <v>10230048</v>
      </c>
      <c r="C130" s="174" t="s">
        <v>294</v>
      </c>
      <c r="D130" s="73" t="s">
        <v>62</v>
      </c>
      <c r="E130" s="26">
        <v>2431.4499999999998</v>
      </c>
      <c r="F130" s="26">
        <v>437.66</v>
      </c>
      <c r="G130" s="26">
        <v>2869.11</v>
      </c>
      <c r="H130" s="70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</row>
    <row r="131" spans="1:25" s="1" customFormat="1" ht="15.75" customHeight="1" x14ac:dyDescent="0.15">
      <c r="A131" s="69" t="s">
        <v>253</v>
      </c>
      <c r="B131" s="47">
        <f t="shared" si="6"/>
        <v>10230049</v>
      </c>
      <c r="C131" s="174" t="s">
        <v>295</v>
      </c>
      <c r="D131" s="73" t="s">
        <v>62</v>
      </c>
      <c r="E131" s="26">
        <v>1234</v>
      </c>
      <c r="F131" s="26">
        <v>222.12</v>
      </c>
      <c r="G131" s="26">
        <v>1456.12</v>
      </c>
      <c r="H131" s="70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</row>
    <row r="132" spans="1:25" s="1" customFormat="1" ht="15.75" customHeight="1" x14ac:dyDescent="0.15">
      <c r="A132" s="69" t="s">
        <v>253</v>
      </c>
      <c r="B132" s="47">
        <f t="shared" si="6"/>
        <v>10230050</v>
      </c>
      <c r="C132" s="174" t="s">
        <v>141</v>
      </c>
      <c r="D132" s="73" t="s">
        <v>62</v>
      </c>
      <c r="E132" s="26">
        <v>1167.7</v>
      </c>
      <c r="F132" s="26">
        <v>210.19</v>
      </c>
      <c r="G132" s="26">
        <v>1377.89</v>
      </c>
      <c r="H132" s="70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</row>
    <row r="133" spans="1:25" s="1" customFormat="1" ht="15.75" customHeight="1" x14ac:dyDescent="0.15">
      <c r="A133" s="69" t="s">
        <v>253</v>
      </c>
      <c r="B133" s="47">
        <f t="shared" si="6"/>
        <v>10230051</v>
      </c>
      <c r="C133" s="174" t="s">
        <v>296</v>
      </c>
      <c r="D133" s="73" t="s">
        <v>62</v>
      </c>
      <c r="E133" s="26">
        <v>85.69</v>
      </c>
      <c r="F133" s="26">
        <v>15.42</v>
      </c>
      <c r="G133" s="26">
        <v>101.11</v>
      </c>
      <c r="H133" s="70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</row>
    <row r="134" spans="1:25" s="1" customFormat="1" ht="15.75" customHeight="1" x14ac:dyDescent="0.15">
      <c r="A134" s="69" t="s">
        <v>253</v>
      </c>
      <c r="B134" s="47">
        <f t="shared" si="6"/>
        <v>10230052</v>
      </c>
      <c r="C134" s="174" t="s">
        <v>297</v>
      </c>
      <c r="D134" s="73" t="s">
        <v>62</v>
      </c>
      <c r="E134" s="26">
        <v>122.35</v>
      </c>
      <c r="F134" s="26">
        <v>22.02</v>
      </c>
      <c r="G134" s="26">
        <v>144.37</v>
      </c>
      <c r="H134" s="70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</row>
    <row r="135" spans="1:25" s="1" customFormat="1" ht="15.75" customHeight="1" x14ac:dyDescent="0.15">
      <c r="A135" s="69" t="s">
        <v>253</v>
      </c>
      <c r="B135" s="47">
        <f t="shared" si="6"/>
        <v>10230053</v>
      </c>
      <c r="C135" s="174" t="s">
        <v>298</v>
      </c>
      <c r="D135" s="73" t="s">
        <v>62</v>
      </c>
      <c r="E135" s="26">
        <v>230.1</v>
      </c>
      <c r="F135" s="26">
        <v>41.42</v>
      </c>
      <c r="G135" s="26">
        <v>271.52</v>
      </c>
      <c r="H135" s="70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</row>
    <row r="136" spans="1:25" s="1" customFormat="1" ht="15.75" customHeight="1" x14ac:dyDescent="0.15">
      <c r="A136" s="69" t="s">
        <v>253</v>
      </c>
      <c r="B136" s="47">
        <f t="shared" si="6"/>
        <v>10230054</v>
      </c>
      <c r="C136" s="46" t="s">
        <v>299</v>
      </c>
      <c r="D136" s="73" t="s">
        <v>62</v>
      </c>
      <c r="E136" s="26">
        <v>4370</v>
      </c>
      <c r="F136" s="26">
        <v>786.6</v>
      </c>
      <c r="G136" s="26">
        <v>5156.6000000000004</v>
      </c>
      <c r="H136" s="70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</row>
    <row r="137" spans="1:25" s="1" customFormat="1" ht="15.75" customHeight="1" x14ac:dyDescent="0.15">
      <c r="A137" s="69" t="s">
        <v>253</v>
      </c>
      <c r="B137" s="47">
        <f t="shared" si="6"/>
        <v>10230055</v>
      </c>
      <c r="C137" s="46" t="s">
        <v>300</v>
      </c>
      <c r="D137" s="73" t="s">
        <v>62</v>
      </c>
      <c r="E137" s="26">
        <v>175</v>
      </c>
      <c r="F137" s="26">
        <v>31.5</v>
      </c>
      <c r="G137" s="26">
        <v>206.5</v>
      </c>
      <c r="H137" s="70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</row>
    <row r="138" spans="1:25" s="1" customFormat="1" ht="15.75" customHeight="1" x14ac:dyDescent="0.15">
      <c r="A138" s="69" t="s">
        <v>253</v>
      </c>
      <c r="B138" s="47">
        <f t="shared" si="6"/>
        <v>10230056</v>
      </c>
      <c r="C138" s="46" t="s">
        <v>301</v>
      </c>
      <c r="D138" s="73" t="s">
        <v>62</v>
      </c>
      <c r="E138" s="26">
        <v>330.4</v>
      </c>
      <c r="F138" s="26">
        <v>59.47</v>
      </c>
      <c r="G138" s="26">
        <v>389.87</v>
      </c>
      <c r="H138" s="70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</row>
    <row r="139" spans="1:25" s="1" customFormat="1" ht="15.75" customHeight="1" x14ac:dyDescent="0.25">
      <c r="A139" s="69" t="s">
        <v>253</v>
      </c>
      <c r="B139" s="47">
        <f t="shared" si="6"/>
        <v>10230057</v>
      </c>
      <c r="C139" s="87" t="s">
        <v>302</v>
      </c>
      <c r="D139" s="73" t="s">
        <v>62</v>
      </c>
      <c r="E139" s="26">
        <v>635.59</v>
      </c>
      <c r="F139" s="26">
        <v>114.41</v>
      </c>
      <c r="G139" s="26">
        <v>750</v>
      </c>
      <c r="H139" s="70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</row>
    <row r="140" spans="1:25" s="1" customFormat="1" ht="15.75" customHeight="1" x14ac:dyDescent="0.15">
      <c r="A140" s="69" t="s">
        <v>253</v>
      </c>
      <c r="B140" s="47">
        <f t="shared" si="6"/>
        <v>10230058</v>
      </c>
      <c r="C140" s="46" t="s">
        <v>303</v>
      </c>
      <c r="D140" s="73" t="s">
        <v>62</v>
      </c>
      <c r="E140" s="26">
        <v>373</v>
      </c>
      <c r="F140" s="26">
        <v>67.14</v>
      </c>
      <c r="G140" s="26">
        <v>440.14</v>
      </c>
      <c r="H140" s="70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</row>
    <row r="141" spans="1:25" s="1" customFormat="1" ht="15.75" customHeight="1" x14ac:dyDescent="0.15">
      <c r="A141" s="69" t="s">
        <v>253</v>
      </c>
      <c r="B141" s="47">
        <f t="shared" ref="B141:B165" si="7">B140+1</f>
        <v>10230059</v>
      </c>
      <c r="C141" s="46" t="s">
        <v>304</v>
      </c>
      <c r="D141" s="73" t="s">
        <v>62</v>
      </c>
      <c r="E141" s="26">
        <v>654</v>
      </c>
      <c r="F141" s="26">
        <v>117.72</v>
      </c>
      <c r="G141" s="26">
        <v>771.72</v>
      </c>
      <c r="H141" s="70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</row>
    <row r="142" spans="1:25" s="1" customFormat="1" ht="15.75" customHeight="1" x14ac:dyDescent="0.15">
      <c r="A142" s="69" t="s">
        <v>253</v>
      </c>
      <c r="B142" s="47">
        <f t="shared" si="7"/>
        <v>10230060</v>
      </c>
      <c r="C142" s="46" t="s">
        <v>305</v>
      </c>
      <c r="D142" s="73" t="s">
        <v>62</v>
      </c>
      <c r="E142" s="26">
        <v>611.29999999999995</v>
      </c>
      <c r="F142" s="26">
        <v>110.03</v>
      </c>
      <c r="G142" s="26">
        <v>721.33</v>
      </c>
      <c r="H142" s="70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</row>
    <row r="143" spans="1:25" s="1" customFormat="1" ht="15.75" customHeight="1" x14ac:dyDescent="0.15">
      <c r="A143" s="69" t="s">
        <v>253</v>
      </c>
      <c r="B143" s="47">
        <f t="shared" si="7"/>
        <v>10230061</v>
      </c>
      <c r="C143" s="46" t="s">
        <v>306</v>
      </c>
      <c r="D143" s="73" t="s">
        <v>62</v>
      </c>
      <c r="E143" s="26">
        <v>262.8</v>
      </c>
      <c r="F143" s="26">
        <v>47.3</v>
      </c>
      <c r="G143" s="26">
        <v>310.10000000000002</v>
      </c>
      <c r="H143" s="70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</row>
    <row r="144" spans="1:25" s="1" customFormat="1" ht="15.75" customHeight="1" x14ac:dyDescent="0.15">
      <c r="A144" s="69" t="s">
        <v>253</v>
      </c>
      <c r="B144" s="47">
        <f t="shared" si="7"/>
        <v>10230062</v>
      </c>
      <c r="C144" s="46" t="s">
        <v>307</v>
      </c>
      <c r="D144" s="73" t="s">
        <v>62</v>
      </c>
      <c r="E144" s="26">
        <v>365.28</v>
      </c>
      <c r="F144" s="26">
        <v>65.75</v>
      </c>
      <c r="G144" s="26">
        <v>431.03</v>
      </c>
      <c r="H144" s="70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</row>
    <row r="145" spans="1:25" s="1" customFormat="1" ht="15.75" customHeight="1" x14ac:dyDescent="0.15">
      <c r="A145" s="69" t="s">
        <v>253</v>
      </c>
      <c r="B145" s="47">
        <f t="shared" si="7"/>
        <v>10230063</v>
      </c>
      <c r="C145" s="46" t="s">
        <v>308</v>
      </c>
      <c r="D145" s="73" t="s">
        <v>62</v>
      </c>
      <c r="E145" s="26">
        <v>511.48</v>
      </c>
      <c r="F145" s="26">
        <v>92.069999999999894</v>
      </c>
      <c r="G145" s="26">
        <v>603.54999999999995</v>
      </c>
      <c r="H145" s="70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</row>
    <row r="146" spans="1:25" s="1" customFormat="1" ht="15.75" customHeight="1" x14ac:dyDescent="0.15">
      <c r="A146" s="69" t="s">
        <v>253</v>
      </c>
      <c r="B146" s="47">
        <f t="shared" si="7"/>
        <v>10230064</v>
      </c>
      <c r="C146" s="174" t="s">
        <v>309</v>
      </c>
      <c r="D146" s="73" t="s">
        <v>62</v>
      </c>
      <c r="E146" s="26">
        <v>363.51</v>
      </c>
      <c r="F146" s="26">
        <v>65.430000000000007</v>
      </c>
      <c r="G146" s="26">
        <v>428.94</v>
      </c>
      <c r="H146" s="70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</row>
    <row r="147" spans="1:25" s="1" customFormat="1" ht="15.75" customHeight="1" x14ac:dyDescent="0.15">
      <c r="A147" s="69" t="s">
        <v>253</v>
      </c>
      <c r="B147" s="47">
        <f t="shared" si="7"/>
        <v>10230065</v>
      </c>
      <c r="C147" s="174" t="s">
        <v>310</v>
      </c>
      <c r="D147" s="73" t="s">
        <v>62</v>
      </c>
      <c r="E147" s="26">
        <v>486.74</v>
      </c>
      <c r="F147" s="26">
        <v>87.61</v>
      </c>
      <c r="G147" s="26">
        <v>574.35</v>
      </c>
      <c r="H147" s="70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</row>
    <row r="148" spans="1:25" s="1" customFormat="1" ht="15.75" customHeight="1" x14ac:dyDescent="0.15">
      <c r="A148" s="69" t="s">
        <v>253</v>
      </c>
      <c r="B148" s="47">
        <f t="shared" si="7"/>
        <v>10230066</v>
      </c>
      <c r="C148" s="174" t="s">
        <v>311</v>
      </c>
      <c r="D148" s="73" t="s">
        <v>62</v>
      </c>
      <c r="E148" s="26">
        <v>815</v>
      </c>
      <c r="F148" s="26">
        <v>146.69999999999999</v>
      </c>
      <c r="G148" s="26">
        <v>961.7</v>
      </c>
      <c r="H148" s="70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</row>
    <row r="149" spans="1:25" s="1" customFormat="1" ht="15.75" customHeight="1" x14ac:dyDescent="0.15">
      <c r="A149" s="69" t="s">
        <v>253</v>
      </c>
      <c r="B149" s="47">
        <f t="shared" si="7"/>
        <v>10230067</v>
      </c>
      <c r="C149" s="174" t="s">
        <v>312</v>
      </c>
      <c r="D149" s="73" t="s">
        <v>62</v>
      </c>
      <c r="E149" s="26">
        <v>1017.65</v>
      </c>
      <c r="F149" s="26">
        <v>183.18</v>
      </c>
      <c r="G149" s="26">
        <v>1200.83</v>
      </c>
      <c r="H149" s="70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</row>
    <row r="150" spans="1:25" s="1" customFormat="1" ht="15.75" customHeight="1" x14ac:dyDescent="0.15">
      <c r="A150" s="69" t="s">
        <v>253</v>
      </c>
      <c r="B150" s="47">
        <f t="shared" si="7"/>
        <v>10230068</v>
      </c>
      <c r="C150" s="174" t="s">
        <v>313</v>
      </c>
      <c r="D150" s="73" t="s">
        <v>62</v>
      </c>
      <c r="E150" s="26">
        <v>1355.94</v>
      </c>
      <c r="F150" s="26">
        <v>244.07</v>
      </c>
      <c r="G150" s="26">
        <v>1600.01</v>
      </c>
      <c r="H150" s="70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</row>
    <row r="151" spans="1:25" s="1" customFormat="1" ht="15.75" customHeight="1" x14ac:dyDescent="0.25">
      <c r="A151" s="69" t="s">
        <v>253</v>
      </c>
      <c r="B151" s="47">
        <f t="shared" si="7"/>
        <v>10230069</v>
      </c>
      <c r="C151" s="87" t="s">
        <v>314</v>
      </c>
      <c r="D151" s="73" t="s">
        <v>62</v>
      </c>
      <c r="E151" s="26">
        <v>825.42</v>
      </c>
      <c r="F151" s="26">
        <v>148.58000000000001</v>
      </c>
      <c r="G151" s="26">
        <v>974</v>
      </c>
      <c r="H151" s="70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</row>
    <row r="152" spans="1:25" s="1" customFormat="1" ht="15.75" customHeight="1" x14ac:dyDescent="0.15">
      <c r="A152" s="69" t="s">
        <v>253</v>
      </c>
      <c r="B152" s="47">
        <f t="shared" si="7"/>
        <v>10230070</v>
      </c>
      <c r="C152" s="174" t="s">
        <v>315</v>
      </c>
      <c r="D152" s="73" t="s">
        <v>62</v>
      </c>
      <c r="E152" s="26">
        <v>1029.1300000000001</v>
      </c>
      <c r="F152" s="26">
        <v>185.24</v>
      </c>
      <c r="G152" s="26">
        <v>1214.3699999999999</v>
      </c>
      <c r="H152" s="70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</row>
    <row r="153" spans="1:25" s="1" customFormat="1" ht="15.75" customHeight="1" x14ac:dyDescent="0.15">
      <c r="A153" s="69" t="s">
        <v>253</v>
      </c>
      <c r="B153" s="47">
        <f t="shared" si="7"/>
        <v>10230071</v>
      </c>
      <c r="C153" s="174" t="s">
        <v>316</v>
      </c>
      <c r="D153" s="73" t="s">
        <v>62</v>
      </c>
      <c r="E153" s="26">
        <v>825.42</v>
      </c>
      <c r="F153" s="26">
        <v>148.58000000000001</v>
      </c>
      <c r="G153" s="26">
        <v>974</v>
      </c>
      <c r="H153" s="70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</row>
    <row r="154" spans="1:25" s="1" customFormat="1" ht="15.75" customHeight="1" x14ac:dyDescent="0.15">
      <c r="A154" s="69" t="s">
        <v>253</v>
      </c>
      <c r="B154" s="47">
        <f t="shared" si="7"/>
        <v>10230072</v>
      </c>
      <c r="C154" s="174" t="s">
        <v>317</v>
      </c>
      <c r="D154" s="73" t="s">
        <v>62</v>
      </c>
      <c r="E154" s="26">
        <v>1800</v>
      </c>
      <c r="F154" s="26">
        <v>324</v>
      </c>
      <c r="G154" s="26">
        <v>2124</v>
      </c>
      <c r="H154" s="70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</row>
    <row r="155" spans="1:25" s="1" customFormat="1" ht="15.75" customHeight="1" x14ac:dyDescent="0.15">
      <c r="A155" s="69" t="s">
        <v>253</v>
      </c>
      <c r="B155" s="47">
        <f t="shared" si="7"/>
        <v>10230073</v>
      </c>
      <c r="C155" s="174" t="s">
        <v>318</v>
      </c>
      <c r="D155" s="73" t="s">
        <v>19</v>
      </c>
      <c r="E155" s="26">
        <f>G155/1.18</f>
        <v>89.31355932203391</v>
      </c>
      <c r="F155" s="26">
        <f>G155-E155</f>
        <v>16.07644067796609</v>
      </c>
      <c r="G155" s="26">
        <v>105.39</v>
      </c>
      <c r="H155" s="70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</row>
    <row r="156" spans="1:25" s="1" customFormat="1" ht="15.75" customHeight="1" x14ac:dyDescent="0.15">
      <c r="A156" s="69" t="s">
        <v>253</v>
      </c>
      <c r="B156" s="47">
        <f t="shared" si="7"/>
        <v>10230074</v>
      </c>
      <c r="C156" s="174" t="s">
        <v>170</v>
      </c>
      <c r="D156" s="73" t="s">
        <v>19</v>
      </c>
      <c r="E156" s="26">
        <v>74</v>
      </c>
      <c r="F156" s="26">
        <v>13.32</v>
      </c>
      <c r="G156" s="26">
        <v>87.32</v>
      </c>
      <c r="H156" s="70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</row>
    <row r="157" spans="1:25" s="1" customFormat="1" ht="15.75" customHeight="1" x14ac:dyDescent="0.15">
      <c r="A157" s="69" t="s">
        <v>253</v>
      </c>
      <c r="B157" s="47">
        <f t="shared" si="7"/>
        <v>10230075</v>
      </c>
      <c r="C157" s="46" t="s">
        <v>319</v>
      </c>
      <c r="D157" s="73" t="s">
        <v>62</v>
      </c>
      <c r="E157" s="26">
        <v>14.26</v>
      </c>
      <c r="F157" s="26">
        <v>2.57</v>
      </c>
      <c r="G157" s="26">
        <v>16.829999999999998</v>
      </c>
      <c r="H157" s="70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</row>
    <row r="158" spans="1:25" s="1" customFormat="1" ht="15.75" customHeight="1" x14ac:dyDescent="0.15">
      <c r="A158" s="69" t="s">
        <v>253</v>
      </c>
      <c r="B158" s="47">
        <f t="shared" si="7"/>
        <v>10230076</v>
      </c>
      <c r="C158" s="46" t="s">
        <v>320</v>
      </c>
      <c r="D158" s="73" t="s">
        <v>62</v>
      </c>
      <c r="E158" s="26">
        <v>12.22</v>
      </c>
      <c r="F158" s="26">
        <v>2.2000000000000002</v>
      </c>
      <c r="G158" s="26">
        <v>14.42</v>
      </c>
      <c r="H158" s="70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</row>
    <row r="159" spans="1:25" s="1" customFormat="1" ht="15.75" customHeight="1" x14ac:dyDescent="0.15">
      <c r="A159" s="69" t="s">
        <v>253</v>
      </c>
      <c r="B159" s="47">
        <f t="shared" si="7"/>
        <v>10230077</v>
      </c>
      <c r="C159" s="46" t="s">
        <v>321</v>
      </c>
      <c r="D159" s="73" t="s">
        <v>62</v>
      </c>
      <c r="E159" s="26">
        <v>34.909999999999997</v>
      </c>
      <c r="F159" s="26">
        <v>6.28</v>
      </c>
      <c r="G159" s="26">
        <v>41.19</v>
      </c>
      <c r="H159" s="70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</row>
    <row r="160" spans="1:25" s="1" customFormat="1" ht="15.75" customHeight="1" x14ac:dyDescent="0.15">
      <c r="A160" s="69" t="s">
        <v>253</v>
      </c>
      <c r="B160" s="47">
        <f t="shared" si="7"/>
        <v>10230078</v>
      </c>
      <c r="C160" s="46" t="s">
        <v>322</v>
      </c>
      <c r="D160" s="73" t="s">
        <v>62</v>
      </c>
      <c r="E160" s="26">
        <v>21.82</v>
      </c>
      <c r="F160" s="26">
        <v>3.93</v>
      </c>
      <c r="G160" s="26">
        <v>25.75</v>
      </c>
      <c r="H160" s="70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</row>
    <row r="161" spans="1:25" s="1" customFormat="1" ht="15.75" customHeight="1" x14ac:dyDescent="0.15">
      <c r="A161" s="69" t="s">
        <v>253</v>
      </c>
      <c r="B161" s="47">
        <f t="shared" si="7"/>
        <v>10230079</v>
      </c>
      <c r="C161" s="46" t="s">
        <v>323</v>
      </c>
      <c r="D161" s="73" t="s">
        <v>62</v>
      </c>
      <c r="E161" s="26">
        <v>34.33</v>
      </c>
      <c r="F161" s="26">
        <v>6.18</v>
      </c>
      <c r="G161" s="26">
        <v>40.51</v>
      </c>
      <c r="H161" s="70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</row>
    <row r="162" spans="1:25" s="1" customFormat="1" ht="15.75" customHeight="1" x14ac:dyDescent="0.25">
      <c r="A162" s="69" t="s">
        <v>253</v>
      </c>
      <c r="B162" s="47">
        <f t="shared" si="7"/>
        <v>10230080</v>
      </c>
      <c r="C162" s="71" t="s">
        <v>324</v>
      </c>
      <c r="D162" s="80" t="s">
        <v>177</v>
      </c>
      <c r="E162" s="26">
        <v>783.9</v>
      </c>
      <c r="F162" s="26">
        <v>141.1</v>
      </c>
      <c r="G162" s="26">
        <v>925</v>
      </c>
      <c r="H162" s="70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</row>
    <row r="163" spans="1:25" s="1" customFormat="1" ht="15.75" customHeight="1" x14ac:dyDescent="0.15">
      <c r="A163" s="69" t="s">
        <v>253</v>
      </c>
      <c r="B163" s="47">
        <f t="shared" si="7"/>
        <v>10230081</v>
      </c>
      <c r="C163" s="174" t="s">
        <v>325</v>
      </c>
      <c r="D163" s="73" t="s">
        <v>62</v>
      </c>
      <c r="E163" s="26">
        <v>2225</v>
      </c>
      <c r="F163" s="26">
        <v>400.5</v>
      </c>
      <c r="G163" s="26">
        <v>2625.5</v>
      </c>
      <c r="H163" s="70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</row>
    <row r="164" spans="1:25" s="1" customFormat="1" ht="15.75" customHeight="1" x14ac:dyDescent="0.15">
      <c r="A164" s="69" t="s">
        <v>253</v>
      </c>
      <c r="B164" s="47">
        <f t="shared" si="7"/>
        <v>10230082</v>
      </c>
      <c r="C164" s="174" t="s">
        <v>326</v>
      </c>
      <c r="D164" s="73" t="s">
        <v>62</v>
      </c>
      <c r="E164" s="26">
        <v>5233</v>
      </c>
      <c r="F164" s="26">
        <v>941.94</v>
      </c>
      <c r="G164" s="26">
        <v>6174.94</v>
      </c>
      <c r="H164" s="70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</row>
    <row r="165" spans="1:25" s="1" customFormat="1" ht="15.75" customHeight="1" x14ac:dyDescent="0.15">
      <c r="A165" s="69" t="s">
        <v>253</v>
      </c>
      <c r="B165" s="47">
        <f t="shared" si="7"/>
        <v>10230083</v>
      </c>
      <c r="C165" s="46" t="s">
        <v>327</v>
      </c>
      <c r="D165" s="73" t="s">
        <v>62</v>
      </c>
      <c r="E165" s="26">
        <v>6107</v>
      </c>
      <c r="F165" s="26">
        <v>1099.26</v>
      </c>
      <c r="G165" s="26">
        <v>7206.26</v>
      </c>
      <c r="H165" s="70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</row>
    <row r="166" spans="1:25" s="1" customFormat="1" ht="15.75" customHeight="1" x14ac:dyDescent="0.15">
      <c r="A166" s="62"/>
      <c r="B166" s="74"/>
      <c r="C166" s="75"/>
      <c r="D166" s="61"/>
      <c r="E166" s="9"/>
      <c r="F166" s="9"/>
      <c r="G166" s="9"/>
      <c r="H166" s="9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</row>
    <row r="167" spans="1:25" s="1" customFormat="1" ht="15.75" customHeight="1" x14ac:dyDescent="0.15">
      <c r="A167" s="64" t="s">
        <v>328</v>
      </c>
      <c r="B167" s="65">
        <v>10240000</v>
      </c>
      <c r="C167" s="175" t="s">
        <v>329</v>
      </c>
      <c r="D167" s="76"/>
      <c r="E167" s="77"/>
      <c r="F167" s="77"/>
      <c r="G167" s="77"/>
      <c r="H167" s="9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</row>
    <row r="168" spans="1:25" s="1" customFormat="1" ht="15.75" customHeight="1" x14ac:dyDescent="0.15">
      <c r="A168" s="69" t="s">
        <v>328</v>
      </c>
      <c r="B168" s="47">
        <f t="shared" ref="B168:B216" si="8">B167+1</f>
        <v>10240001</v>
      </c>
      <c r="C168" s="174" t="s">
        <v>330</v>
      </c>
      <c r="D168" s="73" t="s">
        <v>22</v>
      </c>
      <c r="E168" s="26">
        <v>4500</v>
      </c>
      <c r="F168" s="26">
        <v>810</v>
      </c>
      <c r="G168" s="26">
        <v>5310</v>
      </c>
      <c r="H168" s="70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</row>
    <row r="169" spans="1:25" s="1" customFormat="1" ht="15.75" customHeight="1" x14ac:dyDescent="0.15">
      <c r="A169" s="69" t="s">
        <v>328</v>
      </c>
      <c r="B169" s="47">
        <f t="shared" si="8"/>
        <v>10240002</v>
      </c>
      <c r="C169" s="174" t="s">
        <v>331</v>
      </c>
      <c r="D169" s="73" t="s">
        <v>22</v>
      </c>
      <c r="E169" s="26">
        <v>4000</v>
      </c>
      <c r="F169" s="26">
        <v>720</v>
      </c>
      <c r="G169" s="26">
        <v>4720</v>
      </c>
      <c r="H169" s="70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</row>
    <row r="170" spans="1:25" s="1" customFormat="1" ht="15.75" customHeight="1" x14ac:dyDescent="0.15">
      <c r="A170" s="69" t="s">
        <v>328</v>
      </c>
      <c r="B170" s="47">
        <f t="shared" si="8"/>
        <v>10240003</v>
      </c>
      <c r="C170" s="174" t="s">
        <v>332</v>
      </c>
      <c r="D170" s="73" t="s">
        <v>22</v>
      </c>
      <c r="E170" s="26">
        <v>3500</v>
      </c>
      <c r="F170" s="26">
        <v>630</v>
      </c>
      <c r="G170" s="26">
        <v>4130</v>
      </c>
      <c r="H170" s="70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</row>
    <row r="171" spans="1:25" s="1" customFormat="1" ht="15.75" customHeight="1" x14ac:dyDescent="0.15">
      <c r="A171" s="69" t="s">
        <v>328</v>
      </c>
      <c r="B171" s="47">
        <f t="shared" si="8"/>
        <v>10240004</v>
      </c>
      <c r="C171" s="174" t="s">
        <v>333</v>
      </c>
      <c r="D171" s="73" t="s">
        <v>22</v>
      </c>
      <c r="E171" s="26">
        <v>5000</v>
      </c>
      <c r="F171" s="26">
        <v>900</v>
      </c>
      <c r="G171" s="26">
        <v>5900</v>
      </c>
      <c r="H171" s="70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</row>
    <row r="172" spans="1:25" s="1" customFormat="1" ht="15.75" customHeight="1" x14ac:dyDescent="0.15">
      <c r="A172" s="69" t="s">
        <v>328</v>
      </c>
      <c r="B172" s="47">
        <f t="shared" si="8"/>
        <v>10240005</v>
      </c>
      <c r="C172" s="174" t="s">
        <v>334</v>
      </c>
      <c r="D172" s="73" t="s">
        <v>22</v>
      </c>
      <c r="E172" s="26">
        <v>500</v>
      </c>
      <c r="F172" s="26">
        <v>90</v>
      </c>
      <c r="G172" s="26">
        <v>590</v>
      </c>
      <c r="H172" s="70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</row>
    <row r="173" spans="1:25" s="1" customFormat="1" ht="15.75" customHeight="1" x14ac:dyDescent="0.15">
      <c r="A173" s="69" t="s">
        <v>328</v>
      </c>
      <c r="B173" s="47">
        <f t="shared" si="8"/>
        <v>10240006</v>
      </c>
      <c r="C173" s="174" t="s">
        <v>115</v>
      </c>
      <c r="D173" s="73" t="s">
        <v>93</v>
      </c>
      <c r="E173" s="26">
        <v>0.61</v>
      </c>
      <c r="F173" s="26">
        <v>0</v>
      </c>
      <c r="G173" s="26">
        <v>0.61</v>
      </c>
      <c r="H173" s="70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</row>
    <row r="174" spans="1:25" s="1" customFormat="1" ht="15.75" customHeight="1" x14ac:dyDescent="0.15">
      <c r="A174" s="69" t="s">
        <v>328</v>
      </c>
      <c r="B174" s="47">
        <f t="shared" si="8"/>
        <v>10240007</v>
      </c>
      <c r="C174" s="174" t="s">
        <v>335</v>
      </c>
      <c r="D174" s="73" t="s">
        <v>22</v>
      </c>
      <c r="E174" s="26">
        <v>403.03</v>
      </c>
      <c r="F174" s="26">
        <v>72.55</v>
      </c>
      <c r="G174" s="26">
        <v>475.58</v>
      </c>
      <c r="H174" s="70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</row>
    <row r="175" spans="1:25" s="1" customFormat="1" ht="15.75" customHeight="1" x14ac:dyDescent="0.15">
      <c r="A175" s="69" t="s">
        <v>328</v>
      </c>
      <c r="B175" s="47">
        <f t="shared" si="8"/>
        <v>10240008</v>
      </c>
      <c r="C175" s="174" t="s">
        <v>336</v>
      </c>
      <c r="D175" s="73" t="s">
        <v>22</v>
      </c>
      <c r="E175" s="26">
        <v>864.41</v>
      </c>
      <c r="F175" s="26">
        <v>155.59</v>
      </c>
      <c r="G175" s="26">
        <v>1020</v>
      </c>
      <c r="H175" s="70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</row>
    <row r="176" spans="1:25" s="1" customFormat="1" ht="26.4" x14ac:dyDescent="0.15">
      <c r="A176" s="69" t="s">
        <v>328</v>
      </c>
      <c r="B176" s="47">
        <f t="shared" si="8"/>
        <v>10240009</v>
      </c>
      <c r="C176" s="174" t="s">
        <v>698</v>
      </c>
      <c r="D176" s="73" t="s">
        <v>19</v>
      </c>
      <c r="E176" s="26">
        <v>257</v>
      </c>
      <c r="F176" s="26">
        <f>E176*0.18</f>
        <v>46.26</v>
      </c>
      <c r="G176" s="26">
        <f>F176+E176</f>
        <v>303.26</v>
      </c>
      <c r="H176" s="70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</row>
    <row r="177" spans="1:25" s="1" customFormat="1" ht="15.75" customHeight="1" x14ac:dyDescent="0.15">
      <c r="A177" s="69" t="s">
        <v>328</v>
      </c>
      <c r="B177" s="47">
        <f t="shared" si="8"/>
        <v>10240010</v>
      </c>
      <c r="C177" s="174" t="s">
        <v>337</v>
      </c>
      <c r="D177" s="73" t="s">
        <v>22</v>
      </c>
      <c r="E177" s="26">
        <v>302.13</v>
      </c>
      <c r="F177" s="26">
        <v>54.38</v>
      </c>
      <c r="G177" s="26">
        <v>356.51</v>
      </c>
      <c r="H177" s="70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</row>
    <row r="178" spans="1:25" s="1" customFormat="1" ht="15.75" customHeight="1" x14ac:dyDescent="0.15">
      <c r="A178" s="69" t="s">
        <v>328</v>
      </c>
      <c r="B178" s="47">
        <f t="shared" si="8"/>
        <v>10240011</v>
      </c>
      <c r="C178" s="174" t="s">
        <v>338</v>
      </c>
      <c r="D178" s="73" t="s">
        <v>22</v>
      </c>
      <c r="E178" s="26">
        <v>5637.42</v>
      </c>
      <c r="F178" s="26">
        <v>1014.74</v>
      </c>
      <c r="G178" s="26">
        <v>6652.16</v>
      </c>
      <c r="H178" s="70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</row>
    <row r="179" spans="1:25" s="1" customFormat="1" ht="15.75" customHeight="1" x14ac:dyDescent="0.15">
      <c r="A179" s="69" t="s">
        <v>328</v>
      </c>
      <c r="B179" s="47">
        <f t="shared" si="8"/>
        <v>10240012</v>
      </c>
      <c r="C179" s="174" t="s">
        <v>23</v>
      </c>
      <c r="D179" s="73" t="s">
        <v>22</v>
      </c>
      <c r="E179" s="26">
        <v>4811.96</v>
      </c>
      <c r="F179" s="26">
        <v>866.15</v>
      </c>
      <c r="G179" s="26">
        <v>5678.11</v>
      </c>
      <c r="H179" s="70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</row>
    <row r="180" spans="1:25" s="1" customFormat="1" ht="15.75" customHeight="1" x14ac:dyDescent="0.15">
      <c r="A180" s="69" t="s">
        <v>328</v>
      </c>
      <c r="B180" s="47">
        <f t="shared" si="8"/>
        <v>10240013</v>
      </c>
      <c r="C180" s="174" t="s">
        <v>26</v>
      </c>
      <c r="D180" s="73" t="s">
        <v>22</v>
      </c>
      <c r="E180" s="26">
        <v>4174.57</v>
      </c>
      <c r="F180" s="26">
        <v>751.42</v>
      </c>
      <c r="G180" s="26">
        <v>4925.99</v>
      </c>
      <c r="H180" s="70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</row>
    <row r="181" spans="1:25" s="1" customFormat="1" ht="15.75" customHeight="1" x14ac:dyDescent="0.15">
      <c r="A181" s="69" t="s">
        <v>328</v>
      </c>
      <c r="B181" s="47">
        <f t="shared" si="8"/>
        <v>10240014</v>
      </c>
      <c r="C181" s="174" t="s">
        <v>28</v>
      </c>
      <c r="D181" s="73" t="s">
        <v>22</v>
      </c>
      <c r="E181" s="26">
        <v>4248.7299999999996</v>
      </c>
      <c r="F181" s="26">
        <v>764.77</v>
      </c>
      <c r="G181" s="26">
        <v>5013.5</v>
      </c>
      <c r="H181" s="70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</row>
    <row r="182" spans="1:25" s="1" customFormat="1" ht="15.75" customHeight="1" x14ac:dyDescent="0.15">
      <c r="A182" s="69" t="s">
        <v>328</v>
      </c>
      <c r="B182" s="47">
        <f t="shared" si="8"/>
        <v>10240015</v>
      </c>
      <c r="C182" s="174" t="s">
        <v>30</v>
      </c>
      <c r="D182" s="73" t="s">
        <v>22</v>
      </c>
      <c r="E182" s="26">
        <v>4982.7</v>
      </c>
      <c r="F182" s="26">
        <v>896.89</v>
      </c>
      <c r="G182" s="26">
        <v>5879.59</v>
      </c>
      <c r="H182" s="70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</row>
    <row r="183" spans="1:25" s="1" customFormat="1" ht="15.75" customHeight="1" x14ac:dyDescent="0.15">
      <c r="A183" s="69" t="s">
        <v>328</v>
      </c>
      <c r="B183" s="47">
        <f t="shared" si="8"/>
        <v>10240016</v>
      </c>
      <c r="C183" s="174" t="s">
        <v>339</v>
      </c>
      <c r="D183" s="73" t="s">
        <v>22</v>
      </c>
      <c r="E183" s="26">
        <v>4843.55</v>
      </c>
      <c r="F183" s="26">
        <v>871.84</v>
      </c>
      <c r="G183" s="26">
        <v>5715.39</v>
      </c>
      <c r="H183" s="70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</row>
    <row r="184" spans="1:25" s="1" customFormat="1" ht="15.75" customHeight="1" x14ac:dyDescent="0.15">
      <c r="A184" s="69" t="s">
        <v>328</v>
      </c>
      <c r="B184" s="47">
        <f t="shared" si="8"/>
        <v>10240017</v>
      </c>
      <c r="C184" s="174" t="s">
        <v>32</v>
      </c>
      <c r="D184" s="73" t="s">
        <v>22</v>
      </c>
      <c r="E184" s="26">
        <v>5154.01</v>
      </c>
      <c r="F184" s="26">
        <v>927.719999999999</v>
      </c>
      <c r="G184" s="26">
        <v>6081.73</v>
      </c>
      <c r="H184" s="70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</row>
    <row r="185" spans="1:25" s="1" customFormat="1" ht="15.75" customHeight="1" x14ac:dyDescent="0.15">
      <c r="A185" s="69" t="s">
        <v>328</v>
      </c>
      <c r="B185" s="47">
        <f t="shared" si="8"/>
        <v>10240018</v>
      </c>
      <c r="C185" s="174" t="s">
        <v>34</v>
      </c>
      <c r="D185" s="73" t="s">
        <v>22</v>
      </c>
      <c r="E185" s="26">
        <v>5324.75</v>
      </c>
      <c r="F185" s="26">
        <v>958.46</v>
      </c>
      <c r="G185" s="26">
        <v>6283.21</v>
      </c>
      <c r="H185" s="70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</row>
    <row r="186" spans="1:25" s="1" customFormat="1" ht="15.75" customHeight="1" x14ac:dyDescent="0.15">
      <c r="A186" s="69" t="s">
        <v>328</v>
      </c>
      <c r="B186" s="47">
        <f t="shared" si="8"/>
        <v>10240019</v>
      </c>
      <c r="C186" s="174" t="s">
        <v>36</v>
      </c>
      <c r="D186" s="73" t="s">
        <v>22</v>
      </c>
      <c r="E186" s="26">
        <v>4937.0200000000004</v>
      </c>
      <c r="F186" s="26">
        <v>888.66</v>
      </c>
      <c r="G186" s="26">
        <v>5825.68</v>
      </c>
      <c r="H186" s="70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</row>
    <row r="187" spans="1:25" s="1" customFormat="1" ht="15.75" customHeight="1" x14ac:dyDescent="0.15">
      <c r="A187" s="69" t="s">
        <v>328</v>
      </c>
      <c r="B187" s="47">
        <f t="shared" si="8"/>
        <v>10240020</v>
      </c>
      <c r="C187" s="174" t="s">
        <v>38</v>
      </c>
      <c r="D187" s="73" t="s">
        <v>22</v>
      </c>
      <c r="E187" s="26">
        <v>6026.23</v>
      </c>
      <c r="F187" s="26">
        <v>1084.72</v>
      </c>
      <c r="G187" s="26">
        <v>7110.95</v>
      </c>
      <c r="H187" s="70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</row>
    <row r="188" spans="1:25" s="1" customFormat="1" ht="15.75" customHeight="1" x14ac:dyDescent="0.15">
      <c r="A188" s="69" t="s">
        <v>328</v>
      </c>
      <c r="B188" s="47">
        <f t="shared" si="8"/>
        <v>10240021</v>
      </c>
      <c r="C188" s="174" t="s">
        <v>40</v>
      </c>
      <c r="D188" s="73" t="s">
        <v>22</v>
      </c>
      <c r="E188" s="26">
        <v>5268.43</v>
      </c>
      <c r="F188" s="26">
        <v>948.32</v>
      </c>
      <c r="G188" s="26">
        <v>6216.75</v>
      </c>
      <c r="H188" s="70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</row>
    <row r="189" spans="1:25" s="1" customFormat="1" ht="15.75" customHeight="1" x14ac:dyDescent="0.15">
      <c r="A189" s="69" t="s">
        <v>328</v>
      </c>
      <c r="B189" s="47">
        <f t="shared" si="8"/>
        <v>10240022</v>
      </c>
      <c r="C189" s="174" t="s">
        <v>42</v>
      </c>
      <c r="D189" s="73" t="s">
        <v>22</v>
      </c>
      <c r="E189" s="26">
        <v>5666.25</v>
      </c>
      <c r="F189" s="26">
        <v>1019.93</v>
      </c>
      <c r="G189" s="26">
        <v>6686.18</v>
      </c>
      <c r="H189" s="70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</row>
    <row r="190" spans="1:25" s="1" customFormat="1" ht="15.75" customHeight="1" x14ac:dyDescent="0.15">
      <c r="A190" s="69" t="s">
        <v>328</v>
      </c>
      <c r="B190" s="47">
        <f t="shared" si="8"/>
        <v>10240023</v>
      </c>
      <c r="C190" s="174" t="s">
        <v>44</v>
      </c>
      <c r="D190" s="73" t="s">
        <v>22</v>
      </c>
      <c r="E190" s="26">
        <v>5794.31</v>
      </c>
      <c r="F190" s="26">
        <v>1042.98</v>
      </c>
      <c r="G190" s="26">
        <v>6837.29</v>
      </c>
      <c r="H190" s="70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</row>
    <row r="191" spans="1:25" s="1" customFormat="1" ht="15.75" customHeight="1" x14ac:dyDescent="0.15">
      <c r="A191" s="69" t="s">
        <v>328</v>
      </c>
      <c r="B191" s="47">
        <f t="shared" si="8"/>
        <v>10240024</v>
      </c>
      <c r="C191" s="174" t="s">
        <v>46</v>
      </c>
      <c r="D191" s="73" t="s">
        <v>22</v>
      </c>
      <c r="E191" s="26">
        <v>5715.39</v>
      </c>
      <c r="F191" s="26">
        <v>1028.77</v>
      </c>
      <c r="G191" s="26">
        <v>6744.16</v>
      </c>
      <c r="H191" s="70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</row>
    <row r="192" spans="1:25" s="1" customFormat="1" ht="15.75" customHeight="1" x14ac:dyDescent="0.15">
      <c r="A192" s="69" t="s">
        <v>328</v>
      </c>
      <c r="B192" s="47">
        <f t="shared" si="8"/>
        <v>10240025</v>
      </c>
      <c r="C192" s="174" t="s">
        <v>48</v>
      </c>
      <c r="D192" s="73" t="s">
        <v>22</v>
      </c>
      <c r="E192" s="26">
        <v>5712.81</v>
      </c>
      <c r="F192" s="26">
        <v>1028.31</v>
      </c>
      <c r="G192" s="26">
        <v>6741.12</v>
      </c>
      <c r="H192" s="70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</row>
    <row r="193" spans="1:25" s="1" customFormat="1" ht="15.75" customHeight="1" x14ac:dyDescent="0.15">
      <c r="A193" s="69" t="s">
        <v>328</v>
      </c>
      <c r="B193" s="47">
        <f t="shared" si="8"/>
        <v>10240026</v>
      </c>
      <c r="C193" s="174" t="s">
        <v>50</v>
      </c>
      <c r="D193" s="73" t="s">
        <v>22</v>
      </c>
      <c r="E193" s="26">
        <v>6392.48</v>
      </c>
      <c r="F193" s="26">
        <v>1150.6500000000001</v>
      </c>
      <c r="G193" s="26">
        <v>7543.13</v>
      </c>
      <c r="H193" s="70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</row>
    <row r="194" spans="1:25" s="1" customFormat="1" ht="15.75" customHeight="1" x14ac:dyDescent="0.15">
      <c r="A194" s="69" t="s">
        <v>328</v>
      </c>
      <c r="B194" s="47">
        <f t="shared" si="8"/>
        <v>10240027</v>
      </c>
      <c r="C194" s="174" t="s">
        <v>52</v>
      </c>
      <c r="D194" s="73" t="s">
        <v>22</v>
      </c>
      <c r="E194" s="26">
        <v>6862.03</v>
      </c>
      <c r="F194" s="26">
        <v>1235.17</v>
      </c>
      <c r="G194" s="26">
        <v>8097.2</v>
      </c>
      <c r="H194" s="70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</row>
    <row r="195" spans="1:25" s="1" customFormat="1" ht="15.75" customHeight="1" x14ac:dyDescent="0.15">
      <c r="A195" s="69" t="s">
        <v>328</v>
      </c>
      <c r="B195" s="47">
        <f t="shared" si="8"/>
        <v>10240028</v>
      </c>
      <c r="C195" s="174" t="s">
        <v>54</v>
      </c>
      <c r="D195" s="73" t="s">
        <v>22</v>
      </c>
      <c r="E195" s="26">
        <v>7032.78</v>
      </c>
      <c r="F195" s="26">
        <v>1265.9000000000001</v>
      </c>
      <c r="G195" s="26">
        <v>8298.68</v>
      </c>
      <c r="H195" s="70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</row>
    <row r="196" spans="1:25" s="1" customFormat="1" ht="15.75" customHeight="1" x14ac:dyDescent="0.15">
      <c r="A196" s="69" t="s">
        <v>328</v>
      </c>
      <c r="B196" s="47">
        <f t="shared" si="8"/>
        <v>10240029</v>
      </c>
      <c r="C196" s="174" t="s">
        <v>340</v>
      </c>
      <c r="D196" s="73" t="s">
        <v>22</v>
      </c>
      <c r="E196" s="26">
        <v>932.2</v>
      </c>
      <c r="F196" s="26">
        <v>167.8</v>
      </c>
      <c r="G196" s="26">
        <v>1100</v>
      </c>
      <c r="H196" s="70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</row>
    <row r="197" spans="1:25" s="1" customFormat="1" ht="15.75" customHeight="1" x14ac:dyDescent="0.15">
      <c r="A197" s="69" t="s">
        <v>328</v>
      </c>
      <c r="B197" s="47">
        <f t="shared" si="8"/>
        <v>10240030</v>
      </c>
      <c r="C197" s="174" t="s">
        <v>341</v>
      </c>
      <c r="D197" s="73" t="s">
        <v>22</v>
      </c>
      <c r="E197" s="26">
        <v>1028.81</v>
      </c>
      <c r="F197" s="26">
        <v>185.19</v>
      </c>
      <c r="G197" s="26">
        <v>1214</v>
      </c>
      <c r="H197" s="70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</row>
    <row r="198" spans="1:25" s="1" customFormat="1" ht="15.75" customHeight="1" x14ac:dyDescent="0.15">
      <c r="A198" s="69" t="s">
        <v>328</v>
      </c>
      <c r="B198" s="47">
        <f t="shared" si="8"/>
        <v>10240031</v>
      </c>
      <c r="C198" s="174" t="s">
        <v>342</v>
      </c>
      <c r="D198" s="73" t="s">
        <v>22</v>
      </c>
      <c r="E198" s="26">
        <v>25.42</v>
      </c>
      <c r="F198" s="26">
        <v>4.58</v>
      </c>
      <c r="G198" s="26">
        <v>30</v>
      </c>
      <c r="H198" s="70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</row>
    <row r="199" spans="1:25" s="1" customFormat="1" ht="15.75" customHeight="1" x14ac:dyDescent="0.15">
      <c r="A199" s="69" t="s">
        <v>328</v>
      </c>
      <c r="B199" s="47">
        <f t="shared" si="8"/>
        <v>10240032</v>
      </c>
      <c r="C199" s="174" t="s">
        <v>343</v>
      </c>
      <c r="D199" s="73" t="s">
        <v>22</v>
      </c>
      <c r="E199" s="26">
        <v>250</v>
      </c>
      <c r="F199" s="26">
        <v>45</v>
      </c>
      <c r="G199" s="26">
        <v>295</v>
      </c>
      <c r="H199" s="70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</row>
    <row r="200" spans="1:25" s="1" customFormat="1" ht="15.75" customHeight="1" x14ac:dyDescent="0.15">
      <c r="A200" s="69" t="s">
        <v>328</v>
      </c>
      <c r="B200" s="47">
        <f t="shared" si="8"/>
        <v>10240033</v>
      </c>
      <c r="C200" s="174" t="s">
        <v>344</v>
      </c>
      <c r="D200" s="73" t="s">
        <v>22</v>
      </c>
      <c r="E200" s="26">
        <v>5324.75</v>
      </c>
      <c r="F200" s="26">
        <v>958.46</v>
      </c>
      <c r="G200" s="26">
        <v>6283.21</v>
      </c>
      <c r="H200" s="70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</row>
    <row r="201" spans="1:25" s="1" customFormat="1" ht="15.75" customHeight="1" x14ac:dyDescent="0.15">
      <c r="A201" s="69" t="s">
        <v>328</v>
      </c>
      <c r="B201" s="47">
        <f t="shared" si="8"/>
        <v>10240034</v>
      </c>
      <c r="C201" s="174" t="s">
        <v>345</v>
      </c>
      <c r="D201" s="73" t="s">
        <v>22</v>
      </c>
      <c r="E201" s="26">
        <v>5381.36</v>
      </c>
      <c r="F201" s="26">
        <v>968.64</v>
      </c>
      <c r="G201" s="26">
        <v>6350</v>
      </c>
      <c r="H201" s="70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</row>
    <row r="202" spans="1:25" s="1" customFormat="1" ht="15.75" customHeight="1" x14ac:dyDescent="0.15">
      <c r="A202" s="69" t="s">
        <v>328</v>
      </c>
      <c r="B202" s="47">
        <f t="shared" si="8"/>
        <v>10240035</v>
      </c>
      <c r="C202" s="174" t="s">
        <v>346</v>
      </c>
      <c r="D202" s="73" t="s">
        <v>22</v>
      </c>
      <c r="E202" s="26">
        <v>6016.95</v>
      </c>
      <c r="F202" s="26">
        <v>1083.05</v>
      </c>
      <c r="G202" s="26">
        <v>7100</v>
      </c>
      <c r="H202" s="70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</row>
    <row r="203" spans="1:25" s="1" customFormat="1" ht="15.75" customHeight="1" x14ac:dyDescent="0.15">
      <c r="A203" s="69" t="s">
        <v>328</v>
      </c>
      <c r="B203" s="47">
        <f t="shared" si="8"/>
        <v>10240036</v>
      </c>
      <c r="C203" s="174" t="s">
        <v>347</v>
      </c>
      <c r="D203" s="73" t="s">
        <v>22</v>
      </c>
      <c r="E203" s="26">
        <v>6186.44</v>
      </c>
      <c r="F203" s="26">
        <v>1113.56</v>
      </c>
      <c r="G203" s="26">
        <v>7300</v>
      </c>
      <c r="H203" s="70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</row>
    <row r="204" spans="1:25" s="1" customFormat="1" ht="15.75" customHeight="1" x14ac:dyDescent="0.15">
      <c r="A204" s="69" t="s">
        <v>328</v>
      </c>
      <c r="B204" s="47">
        <f t="shared" si="8"/>
        <v>10240037</v>
      </c>
      <c r="C204" s="174" t="s">
        <v>348</v>
      </c>
      <c r="D204" s="73" t="s">
        <v>22</v>
      </c>
      <c r="E204" s="26">
        <v>6398.31</v>
      </c>
      <c r="F204" s="26">
        <v>1151.69</v>
      </c>
      <c r="G204" s="26">
        <v>7550</v>
      </c>
      <c r="H204" s="70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</row>
    <row r="205" spans="1:25" s="1" customFormat="1" ht="15.75" customHeight="1" x14ac:dyDescent="0.15">
      <c r="A205" s="69" t="s">
        <v>328</v>
      </c>
      <c r="B205" s="47">
        <f t="shared" si="8"/>
        <v>10240038</v>
      </c>
      <c r="C205" s="174" t="s">
        <v>349</v>
      </c>
      <c r="D205" s="73" t="s">
        <v>22</v>
      </c>
      <c r="E205" s="26">
        <v>6694.92</v>
      </c>
      <c r="F205" s="26">
        <v>1205.08</v>
      </c>
      <c r="G205" s="26">
        <v>7900</v>
      </c>
      <c r="H205" s="70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</row>
    <row r="206" spans="1:25" s="1" customFormat="1" ht="15.75" customHeight="1" x14ac:dyDescent="0.15">
      <c r="A206" s="69" t="s">
        <v>328</v>
      </c>
      <c r="B206" s="47">
        <f t="shared" si="8"/>
        <v>10240039</v>
      </c>
      <c r="C206" s="174" t="s">
        <v>350</v>
      </c>
      <c r="D206" s="73" t="s">
        <v>22</v>
      </c>
      <c r="E206" s="26">
        <v>6398.31</v>
      </c>
      <c r="F206" s="26">
        <v>1151.69</v>
      </c>
      <c r="G206" s="26">
        <v>7550</v>
      </c>
      <c r="H206" s="70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</row>
    <row r="207" spans="1:25" s="1" customFormat="1" ht="15.75" customHeight="1" x14ac:dyDescent="0.15">
      <c r="A207" s="69" t="s">
        <v>328</v>
      </c>
      <c r="B207" s="47">
        <f t="shared" si="8"/>
        <v>10240040</v>
      </c>
      <c r="C207" s="174" t="s">
        <v>351</v>
      </c>
      <c r="D207" s="73" t="s">
        <v>22</v>
      </c>
      <c r="E207" s="26">
        <v>6694.92</v>
      </c>
      <c r="F207" s="26">
        <v>1205.08</v>
      </c>
      <c r="G207" s="26">
        <v>7900</v>
      </c>
      <c r="H207" s="70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</row>
    <row r="208" spans="1:25" s="1" customFormat="1" ht="15.75" customHeight="1" x14ac:dyDescent="0.15">
      <c r="A208" s="69" t="s">
        <v>328</v>
      </c>
      <c r="B208" s="47">
        <f t="shared" si="8"/>
        <v>10240041</v>
      </c>
      <c r="C208" s="174" t="s">
        <v>352</v>
      </c>
      <c r="D208" s="73" t="s">
        <v>22</v>
      </c>
      <c r="E208" s="26">
        <v>400</v>
      </c>
      <c r="F208" s="26">
        <v>72</v>
      </c>
      <c r="G208" s="26">
        <v>472</v>
      </c>
      <c r="H208" s="70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</row>
    <row r="209" spans="1:25" s="1" customFormat="1" ht="15.75" customHeight="1" x14ac:dyDescent="0.15">
      <c r="A209" s="69" t="s">
        <v>328</v>
      </c>
      <c r="B209" s="47">
        <f t="shared" si="8"/>
        <v>10240042</v>
      </c>
      <c r="C209" s="174" t="s">
        <v>353</v>
      </c>
      <c r="D209" s="73" t="s">
        <v>22</v>
      </c>
      <c r="E209" s="26">
        <v>400</v>
      </c>
      <c r="F209" s="26">
        <v>72</v>
      </c>
      <c r="G209" s="26">
        <v>472</v>
      </c>
      <c r="H209" s="70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</row>
    <row r="210" spans="1:25" s="1" customFormat="1" ht="15.75" customHeight="1" x14ac:dyDescent="0.15">
      <c r="A210" s="69" t="s">
        <v>328</v>
      </c>
      <c r="B210" s="47">
        <f t="shared" si="8"/>
        <v>10240043</v>
      </c>
      <c r="C210" s="174" t="s">
        <v>354</v>
      </c>
      <c r="D210" s="73" t="s">
        <v>22</v>
      </c>
      <c r="E210" s="26">
        <v>254.23</v>
      </c>
      <c r="F210" s="26">
        <v>45.76</v>
      </c>
      <c r="G210" s="26">
        <v>299.99</v>
      </c>
      <c r="H210" s="70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</row>
    <row r="211" spans="1:25" s="1" customFormat="1" ht="15.75" customHeight="1" x14ac:dyDescent="0.15">
      <c r="A211" s="69" t="s">
        <v>328</v>
      </c>
      <c r="B211" s="47">
        <f t="shared" si="8"/>
        <v>10240044</v>
      </c>
      <c r="C211" s="174" t="s">
        <v>355</v>
      </c>
      <c r="D211" s="73" t="s">
        <v>22</v>
      </c>
      <c r="E211" s="26">
        <v>381.36</v>
      </c>
      <c r="F211" s="26">
        <v>68.64</v>
      </c>
      <c r="G211" s="26">
        <v>450</v>
      </c>
      <c r="H211" s="70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</row>
    <row r="212" spans="1:25" s="1" customFormat="1" ht="15.75" customHeight="1" x14ac:dyDescent="0.15">
      <c r="A212" s="69" t="s">
        <v>328</v>
      </c>
      <c r="B212" s="47">
        <f t="shared" si="8"/>
        <v>10240045</v>
      </c>
      <c r="C212" s="174" t="s">
        <v>356</v>
      </c>
      <c r="D212" s="73" t="s">
        <v>22</v>
      </c>
      <c r="E212" s="26">
        <v>25.42</v>
      </c>
      <c r="F212" s="26">
        <v>4.58</v>
      </c>
      <c r="G212" s="26">
        <v>30</v>
      </c>
      <c r="H212" s="70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</row>
    <row r="213" spans="1:25" s="1" customFormat="1" ht="15.75" customHeight="1" x14ac:dyDescent="0.15">
      <c r="A213" s="69" t="s">
        <v>328</v>
      </c>
      <c r="B213" s="47">
        <f t="shared" si="8"/>
        <v>10240046</v>
      </c>
      <c r="C213" s="174" t="s">
        <v>24</v>
      </c>
      <c r="D213" s="73" t="s">
        <v>22</v>
      </c>
      <c r="E213" s="26">
        <v>169.49</v>
      </c>
      <c r="F213" s="26">
        <v>30.51</v>
      </c>
      <c r="G213" s="26">
        <v>200</v>
      </c>
      <c r="H213" s="70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</row>
    <row r="214" spans="1:25" s="1" customFormat="1" ht="15.75" customHeight="1" x14ac:dyDescent="0.15">
      <c r="A214" s="69" t="s">
        <v>328</v>
      </c>
      <c r="B214" s="47">
        <f t="shared" si="8"/>
        <v>10240047</v>
      </c>
      <c r="C214" s="174" t="s">
        <v>357</v>
      </c>
      <c r="D214" s="73" t="s">
        <v>22</v>
      </c>
      <c r="E214" s="26">
        <v>1239</v>
      </c>
      <c r="F214" s="26">
        <v>223.02</v>
      </c>
      <c r="G214" s="26">
        <v>1462.02</v>
      </c>
      <c r="H214" s="70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</row>
    <row r="215" spans="1:25" s="1" customFormat="1" ht="13.2" x14ac:dyDescent="0.15">
      <c r="A215" s="69" t="s">
        <v>328</v>
      </c>
      <c r="B215" s="47">
        <f t="shared" si="8"/>
        <v>10240048</v>
      </c>
      <c r="C215" s="174" t="s">
        <v>358</v>
      </c>
      <c r="D215" s="73" t="s">
        <v>22</v>
      </c>
      <c r="E215" s="26">
        <v>10500</v>
      </c>
      <c r="F215" s="26">
        <v>1890</v>
      </c>
      <c r="G215" s="26">
        <v>12390</v>
      </c>
      <c r="H215" s="70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</row>
    <row r="216" spans="1:25" s="1" customFormat="1" ht="26.4" x14ac:dyDescent="0.15">
      <c r="A216" s="69" t="s">
        <v>328</v>
      </c>
      <c r="B216" s="47">
        <f t="shared" si="8"/>
        <v>10240049</v>
      </c>
      <c r="C216" s="174" t="s">
        <v>359</v>
      </c>
      <c r="D216" s="73" t="s">
        <v>22</v>
      </c>
      <c r="E216" s="26">
        <v>150</v>
      </c>
      <c r="F216" s="26">
        <v>27</v>
      </c>
      <c r="G216" s="26">
        <v>177</v>
      </c>
      <c r="H216" s="70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</row>
    <row r="217" spans="1:25" s="1" customFormat="1" ht="15.75" customHeight="1" x14ac:dyDescent="0.15">
      <c r="A217" s="62"/>
      <c r="B217" s="74"/>
      <c r="C217" s="75"/>
      <c r="D217" s="61"/>
      <c r="E217" s="9"/>
      <c r="F217" s="9"/>
      <c r="G217" s="9"/>
      <c r="H217" s="9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</row>
    <row r="218" spans="1:25" s="210" customFormat="1" ht="15.75" customHeight="1" x14ac:dyDescent="0.15">
      <c r="A218" s="209" t="s">
        <v>653</v>
      </c>
      <c r="B218" s="65">
        <v>10290000</v>
      </c>
      <c r="C218" s="204" t="s">
        <v>654</v>
      </c>
      <c r="D218" s="76"/>
      <c r="E218" s="77"/>
      <c r="F218" s="77"/>
      <c r="G218" s="77"/>
      <c r="H218" s="9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</row>
    <row r="219" spans="1:25" s="210" customFormat="1" ht="15.75" customHeight="1" x14ac:dyDescent="0.15">
      <c r="A219" s="43" t="s">
        <v>653</v>
      </c>
      <c r="B219" s="47">
        <f t="shared" ref="B219:B249" si="9">B218+1</f>
        <v>10290001</v>
      </c>
      <c r="C219" s="177" t="s">
        <v>655</v>
      </c>
      <c r="D219" s="27" t="s">
        <v>62</v>
      </c>
      <c r="E219" s="26">
        <v>103.39</v>
      </c>
      <c r="F219" s="26">
        <v>18.61</v>
      </c>
      <c r="G219" s="26">
        <v>122</v>
      </c>
      <c r="H219" s="70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s="210" customFormat="1" ht="15.75" customHeight="1" x14ac:dyDescent="0.15">
      <c r="A220" s="43" t="s">
        <v>653</v>
      </c>
      <c r="B220" s="47">
        <f t="shared" si="9"/>
        <v>10290002</v>
      </c>
      <c r="C220" s="177" t="s">
        <v>656</v>
      </c>
      <c r="D220" s="27" t="s">
        <v>62</v>
      </c>
      <c r="E220" s="26">
        <v>77.5</v>
      </c>
      <c r="F220" s="26">
        <v>13.95</v>
      </c>
      <c r="G220" s="26">
        <v>91.45</v>
      </c>
      <c r="H220" s="70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s="210" customFormat="1" ht="15.75" customHeight="1" x14ac:dyDescent="0.15">
      <c r="A221" s="43" t="s">
        <v>653</v>
      </c>
      <c r="B221" s="47">
        <f t="shared" si="9"/>
        <v>10290003</v>
      </c>
      <c r="C221" s="177" t="s">
        <v>657</v>
      </c>
      <c r="D221" s="27" t="s">
        <v>60</v>
      </c>
      <c r="E221" s="26">
        <v>177.97</v>
      </c>
      <c r="F221" s="26">
        <v>32.03</v>
      </c>
      <c r="G221" s="26">
        <v>210</v>
      </c>
      <c r="H221" s="70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s="210" customFormat="1" ht="15.75" customHeight="1" x14ac:dyDescent="0.15">
      <c r="A222" s="43" t="s">
        <v>653</v>
      </c>
      <c r="B222" s="47">
        <f t="shared" si="9"/>
        <v>10290004</v>
      </c>
      <c r="C222" s="28" t="s">
        <v>658</v>
      </c>
      <c r="D222" s="27" t="s">
        <v>60</v>
      </c>
      <c r="E222" s="26">
        <v>210.59</v>
      </c>
      <c r="F222" s="26">
        <v>37.909999999999997</v>
      </c>
      <c r="G222" s="26">
        <v>248.5</v>
      </c>
      <c r="H222" s="70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s="210" customFormat="1" ht="15.75" customHeight="1" x14ac:dyDescent="0.15">
      <c r="A223" s="43" t="s">
        <v>653</v>
      </c>
      <c r="B223" s="47">
        <f t="shared" si="9"/>
        <v>10290005</v>
      </c>
      <c r="C223" s="177" t="s">
        <v>140</v>
      </c>
      <c r="D223" s="27" t="s">
        <v>19</v>
      </c>
      <c r="E223" s="26">
        <v>46.61</v>
      </c>
      <c r="F223" s="26">
        <v>8.39</v>
      </c>
      <c r="G223" s="26">
        <v>55</v>
      </c>
      <c r="H223" s="70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s="210" customFormat="1" ht="15.75" customHeight="1" x14ac:dyDescent="0.15">
      <c r="A224" s="43" t="s">
        <v>653</v>
      </c>
      <c r="B224" s="47">
        <f t="shared" si="9"/>
        <v>10290006</v>
      </c>
      <c r="C224" s="177" t="s">
        <v>659</v>
      </c>
      <c r="D224" s="27" t="s">
        <v>62</v>
      </c>
      <c r="E224" s="26">
        <v>0.89</v>
      </c>
      <c r="F224" s="26">
        <v>0.16</v>
      </c>
      <c r="G224" s="26">
        <v>1.05</v>
      </c>
      <c r="H224" s="70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s="210" customFormat="1" ht="15.75" customHeight="1" x14ac:dyDescent="0.15">
      <c r="A225" s="43" t="s">
        <v>653</v>
      </c>
      <c r="B225" s="47">
        <f t="shared" si="9"/>
        <v>10290007</v>
      </c>
      <c r="C225" s="177" t="s">
        <v>660</v>
      </c>
      <c r="D225" s="27" t="s">
        <v>19</v>
      </c>
      <c r="E225" s="26">
        <v>76.27</v>
      </c>
      <c r="F225" s="26">
        <v>13.73</v>
      </c>
      <c r="G225" s="26">
        <v>90</v>
      </c>
      <c r="H225" s="70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s="210" customFormat="1" ht="15.75" customHeight="1" x14ac:dyDescent="0.15">
      <c r="A226" s="43" t="s">
        <v>653</v>
      </c>
      <c r="B226" s="47">
        <f t="shared" si="9"/>
        <v>10290008</v>
      </c>
      <c r="C226" s="177" t="s">
        <v>661</v>
      </c>
      <c r="D226" s="27" t="s">
        <v>19</v>
      </c>
      <c r="E226" s="26">
        <v>69.489999999999995</v>
      </c>
      <c r="F226" s="26">
        <v>12.51</v>
      </c>
      <c r="G226" s="26">
        <v>82</v>
      </c>
      <c r="H226" s="70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s="210" customFormat="1" ht="15.75" customHeight="1" x14ac:dyDescent="0.15">
      <c r="A227" s="43" t="s">
        <v>653</v>
      </c>
      <c r="B227" s="47">
        <f t="shared" si="9"/>
        <v>10290009</v>
      </c>
      <c r="C227" s="28" t="s">
        <v>662</v>
      </c>
      <c r="D227" s="27" t="s">
        <v>19</v>
      </c>
      <c r="E227" s="26">
        <v>72.03</v>
      </c>
      <c r="F227" s="26">
        <v>12.97</v>
      </c>
      <c r="G227" s="26">
        <v>85</v>
      </c>
      <c r="H227" s="70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s="210" customFormat="1" ht="15.75" customHeight="1" x14ac:dyDescent="0.15">
      <c r="A228" s="43" t="s">
        <v>653</v>
      </c>
      <c r="B228" s="47">
        <f t="shared" si="9"/>
        <v>10290010</v>
      </c>
      <c r="C228" s="28" t="s">
        <v>663</v>
      </c>
      <c r="D228" s="27" t="s">
        <v>19</v>
      </c>
      <c r="E228" s="26">
        <v>57.63</v>
      </c>
      <c r="F228" s="26">
        <v>10.37</v>
      </c>
      <c r="G228" s="26">
        <v>68</v>
      </c>
      <c r="H228" s="70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s="210" customFormat="1" ht="15.75" customHeight="1" x14ac:dyDescent="0.15">
      <c r="A229" s="43" t="s">
        <v>653</v>
      </c>
      <c r="B229" s="47">
        <f t="shared" si="9"/>
        <v>10290011</v>
      </c>
      <c r="C229" s="28" t="s">
        <v>59</v>
      </c>
      <c r="D229" s="27" t="s">
        <v>60</v>
      </c>
      <c r="E229" s="26">
        <v>110.17</v>
      </c>
      <c r="F229" s="26">
        <v>19.829999999999998</v>
      </c>
      <c r="G229" s="26">
        <v>130</v>
      </c>
      <c r="H229" s="70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s="210" customFormat="1" ht="15.75" customHeight="1" x14ac:dyDescent="0.15">
      <c r="A230" s="43" t="s">
        <v>653</v>
      </c>
      <c r="B230" s="47">
        <f t="shared" si="9"/>
        <v>10290012</v>
      </c>
      <c r="C230" s="28" t="s">
        <v>664</v>
      </c>
      <c r="D230" s="27" t="s">
        <v>60</v>
      </c>
      <c r="E230" s="26">
        <v>122.88</v>
      </c>
      <c r="F230" s="26">
        <v>22.12</v>
      </c>
      <c r="G230" s="26">
        <v>145</v>
      </c>
      <c r="H230" s="70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s="210" customFormat="1" ht="15.75" customHeight="1" x14ac:dyDescent="0.15">
      <c r="A231" s="43" t="s">
        <v>653</v>
      </c>
      <c r="B231" s="47">
        <f t="shared" si="9"/>
        <v>10290013</v>
      </c>
      <c r="C231" s="28" t="s">
        <v>665</v>
      </c>
      <c r="D231" s="27" t="s">
        <v>60</v>
      </c>
      <c r="E231" s="26">
        <v>110.17</v>
      </c>
      <c r="F231" s="26">
        <v>19.829999999999998</v>
      </c>
      <c r="G231" s="26">
        <v>130</v>
      </c>
      <c r="H231" s="70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s="210" customFormat="1" ht="15.75" customHeight="1" x14ac:dyDescent="0.15">
      <c r="A232" s="43" t="s">
        <v>653</v>
      </c>
      <c r="B232" s="47">
        <f t="shared" si="9"/>
        <v>10290014</v>
      </c>
      <c r="C232" s="28" t="s">
        <v>666</v>
      </c>
      <c r="D232" s="27" t="s">
        <v>60</v>
      </c>
      <c r="E232" s="26">
        <v>122.88</v>
      </c>
      <c r="F232" s="26">
        <v>22.12</v>
      </c>
      <c r="G232" s="26">
        <v>145</v>
      </c>
      <c r="H232" s="70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s="210" customFormat="1" ht="15.75" customHeight="1" x14ac:dyDescent="0.15">
      <c r="A233" s="43" t="s">
        <v>653</v>
      </c>
      <c r="B233" s="47">
        <f t="shared" si="9"/>
        <v>10290015</v>
      </c>
      <c r="C233" s="205" t="s">
        <v>667</v>
      </c>
      <c r="D233" s="27" t="s">
        <v>62</v>
      </c>
      <c r="E233" s="26">
        <v>500</v>
      </c>
      <c r="F233" s="26">
        <v>90</v>
      </c>
      <c r="G233" s="26">
        <v>590</v>
      </c>
      <c r="H233" s="70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s="210" customFormat="1" ht="15.75" customHeight="1" x14ac:dyDescent="0.15">
      <c r="A234" s="43" t="s">
        <v>653</v>
      </c>
      <c r="B234" s="47">
        <f t="shared" si="9"/>
        <v>10290016</v>
      </c>
      <c r="C234" s="205" t="s">
        <v>668</v>
      </c>
      <c r="D234" s="27" t="s">
        <v>62</v>
      </c>
      <c r="E234" s="26">
        <v>462</v>
      </c>
      <c r="F234" s="26">
        <v>83.16</v>
      </c>
      <c r="G234" s="26">
        <v>545.16</v>
      </c>
      <c r="H234" s="70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s="210" customFormat="1" ht="15.75" customHeight="1" x14ac:dyDescent="0.15">
      <c r="A235" s="43" t="s">
        <v>653</v>
      </c>
      <c r="B235" s="47">
        <f t="shared" si="9"/>
        <v>10290017</v>
      </c>
      <c r="C235" s="205" t="s">
        <v>669</v>
      </c>
      <c r="D235" s="27" t="s">
        <v>62</v>
      </c>
      <c r="E235" s="26">
        <v>743.29</v>
      </c>
      <c r="F235" s="26">
        <v>133.79</v>
      </c>
      <c r="G235" s="26">
        <v>877.08</v>
      </c>
      <c r="H235" s="70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s="210" customFormat="1" ht="15.75" customHeight="1" x14ac:dyDescent="0.15">
      <c r="A236" s="43" t="s">
        <v>653</v>
      </c>
      <c r="B236" s="47">
        <f t="shared" si="9"/>
        <v>10290018</v>
      </c>
      <c r="C236" s="205" t="s">
        <v>670</v>
      </c>
      <c r="D236" s="27" t="s">
        <v>62</v>
      </c>
      <c r="E236" s="26">
        <v>608</v>
      </c>
      <c r="F236" s="26">
        <v>109.44</v>
      </c>
      <c r="G236" s="26">
        <v>717.44</v>
      </c>
      <c r="H236" s="70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s="210" customFormat="1" ht="15.75" customHeight="1" x14ac:dyDescent="0.15">
      <c r="A237" s="43" t="s">
        <v>653</v>
      </c>
      <c r="B237" s="47">
        <f t="shared" si="9"/>
        <v>10290019</v>
      </c>
      <c r="C237" s="205" t="s">
        <v>671</v>
      </c>
      <c r="D237" s="27" t="s">
        <v>62</v>
      </c>
      <c r="E237" s="26">
        <v>1020</v>
      </c>
      <c r="F237" s="26">
        <v>183.6</v>
      </c>
      <c r="G237" s="26">
        <v>1203.5999999999999</v>
      </c>
      <c r="H237" s="70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s="210" customFormat="1" ht="15.75" customHeight="1" x14ac:dyDescent="0.15">
      <c r="A238" s="43" t="s">
        <v>653</v>
      </c>
      <c r="B238" s="47">
        <f t="shared" si="9"/>
        <v>10290020</v>
      </c>
      <c r="C238" s="205" t="s">
        <v>672</v>
      </c>
      <c r="D238" s="27" t="s">
        <v>62</v>
      </c>
      <c r="E238" s="26">
        <v>1400</v>
      </c>
      <c r="F238" s="26">
        <v>252</v>
      </c>
      <c r="G238" s="26">
        <v>1652</v>
      </c>
      <c r="H238" s="70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s="210" customFormat="1" ht="15.75" customHeight="1" x14ac:dyDescent="0.15">
      <c r="A239" s="43" t="s">
        <v>653</v>
      </c>
      <c r="B239" s="47">
        <f t="shared" si="9"/>
        <v>10290021</v>
      </c>
      <c r="C239" s="205" t="s">
        <v>673</v>
      </c>
      <c r="D239" s="27" t="s">
        <v>62</v>
      </c>
      <c r="E239" s="26">
        <v>635.59</v>
      </c>
      <c r="F239" s="26">
        <v>114.41</v>
      </c>
      <c r="G239" s="26">
        <v>750</v>
      </c>
      <c r="H239" s="70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s="210" customFormat="1" ht="15.75" customHeight="1" x14ac:dyDescent="0.15">
      <c r="A240" s="43" t="s">
        <v>653</v>
      </c>
      <c r="B240" s="47">
        <f t="shared" si="9"/>
        <v>10290022</v>
      </c>
      <c r="C240" s="205" t="s">
        <v>674</v>
      </c>
      <c r="D240" s="27" t="s">
        <v>62</v>
      </c>
      <c r="E240" s="26">
        <v>670.07</v>
      </c>
      <c r="F240" s="26">
        <v>120.61</v>
      </c>
      <c r="G240" s="26">
        <v>790.68</v>
      </c>
      <c r="H240" s="70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s="210" customFormat="1" ht="15.75" customHeight="1" x14ac:dyDescent="0.15">
      <c r="A241" s="43" t="s">
        <v>653</v>
      </c>
      <c r="B241" s="47">
        <f t="shared" si="9"/>
        <v>10290023</v>
      </c>
      <c r="C241" s="205" t="s">
        <v>675</v>
      </c>
      <c r="D241" s="27" t="s">
        <v>62</v>
      </c>
      <c r="E241" s="26">
        <v>1465.46</v>
      </c>
      <c r="F241" s="26">
        <v>263.77999999999997</v>
      </c>
      <c r="G241" s="26">
        <v>1729.24</v>
      </c>
      <c r="H241" s="70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s="210" customFormat="1" ht="15.75" customHeight="1" x14ac:dyDescent="0.15">
      <c r="A242" s="43" t="s">
        <v>653</v>
      </c>
      <c r="B242" s="47">
        <f t="shared" si="9"/>
        <v>10290024</v>
      </c>
      <c r="C242" s="205" t="s">
        <v>676</v>
      </c>
      <c r="D242" s="27" t="s">
        <v>62</v>
      </c>
      <c r="E242" s="26">
        <v>4076.56</v>
      </c>
      <c r="F242" s="26">
        <v>733.78</v>
      </c>
      <c r="G242" s="26">
        <v>4810.34</v>
      </c>
      <c r="H242" s="70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s="210" customFormat="1" ht="15.75" customHeight="1" x14ac:dyDescent="0.15">
      <c r="A243" s="43" t="s">
        <v>653</v>
      </c>
      <c r="B243" s="47">
        <f t="shared" si="9"/>
        <v>10290025</v>
      </c>
      <c r="C243" s="205" t="s">
        <v>677</v>
      </c>
      <c r="D243" s="27" t="s">
        <v>62</v>
      </c>
      <c r="E243" s="26">
        <v>3973.06</v>
      </c>
      <c r="F243" s="26">
        <v>715.15</v>
      </c>
      <c r="G243" s="26">
        <v>4688.21</v>
      </c>
      <c r="H243" s="70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s="210" customFormat="1" ht="15.75" customHeight="1" x14ac:dyDescent="0.15">
      <c r="A244" s="43" t="s">
        <v>653</v>
      </c>
      <c r="B244" s="47">
        <f t="shared" si="9"/>
        <v>10290026</v>
      </c>
      <c r="C244" s="205" t="s">
        <v>678</v>
      </c>
      <c r="D244" s="27" t="s">
        <v>62</v>
      </c>
      <c r="E244" s="26">
        <v>1020</v>
      </c>
      <c r="F244" s="26">
        <v>183.6</v>
      </c>
      <c r="G244" s="26">
        <v>1203.5999999999999</v>
      </c>
      <c r="H244" s="70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s="210" customFormat="1" ht="15.75" customHeight="1" x14ac:dyDescent="0.15">
      <c r="A245" s="43" t="s">
        <v>653</v>
      </c>
      <c r="B245" s="47">
        <f t="shared" si="9"/>
        <v>10290027</v>
      </c>
      <c r="C245" s="205" t="s">
        <v>679</v>
      </c>
      <c r="D245" s="27" t="s">
        <v>62</v>
      </c>
      <c r="E245" s="26">
        <v>1275.1500000000001</v>
      </c>
      <c r="F245" s="26">
        <v>229.53</v>
      </c>
      <c r="G245" s="26">
        <v>1504.68</v>
      </c>
      <c r="H245" s="70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s="210" customFormat="1" ht="15.75" customHeight="1" x14ac:dyDescent="0.15">
      <c r="A246" s="43" t="s">
        <v>653</v>
      </c>
      <c r="B246" s="47">
        <f t="shared" si="9"/>
        <v>10290028</v>
      </c>
      <c r="C246" s="205" t="s">
        <v>680</v>
      </c>
      <c r="D246" s="27" t="s">
        <v>62</v>
      </c>
      <c r="E246" s="26">
        <v>1266.1400000000001</v>
      </c>
      <c r="F246" s="26">
        <v>227.91</v>
      </c>
      <c r="G246" s="26">
        <v>1494.05</v>
      </c>
      <c r="H246" s="70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s="210" customFormat="1" ht="15.75" customHeight="1" x14ac:dyDescent="0.15">
      <c r="A247" s="43" t="s">
        <v>653</v>
      </c>
      <c r="B247" s="47">
        <f t="shared" si="9"/>
        <v>10290029</v>
      </c>
      <c r="C247" s="205" t="s">
        <v>681</v>
      </c>
      <c r="D247" s="27" t="s">
        <v>62</v>
      </c>
      <c r="E247" s="26">
        <v>905.17</v>
      </c>
      <c r="F247" s="26">
        <v>162.93</v>
      </c>
      <c r="G247" s="26">
        <v>1068.0999999999999</v>
      </c>
      <c r="H247" s="70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s="210" customFormat="1" ht="15.75" customHeight="1" x14ac:dyDescent="0.15">
      <c r="A248" s="43" t="s">
        <v>653</v>
      </c>
      <c r="B248" s="47">
        <f t="shared" si="9"/>
        <v>10290030</v>
      </c>
      <c r="C248" s="205" t="s">
        <v>682</v>
      </c>
      <c r="D248" s="27" t="s">
        <v>62</v>
      </c>
      <c r="E248" s="26">
        <v>4015.5</v>
      </c>
      <c r="F248" s="26">
        <v>722.79</v>
      </c>
      <c r="G248" s="26">
        <v>4738.29</v>
      </c>
      <c r="H248" s="70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s="210" customFormat="1" ht="15.75" customHeight="1" x14ac:dyDescent="0.15">
      <c r="A249" s="43" t="s">
        <v>653</v>
      </c>
      <c r="B249" s="47">
        <f t="shared" si="9"/>
        <v>10290031</v>
      </c>
      <c r="C249" s="28" t="s">
        <v>683</v>
      </c>
      <c r="D249" s="27" t="s">
        <v>60</v>
      </c>
      <c r="E249" s="26">
        <v>110.17</v>
      </c>
      <c r="F249" s="26">
        <v>19.829999999999998</v>
      </c>
      <c r="G249" s="26">
        <v>130</v>
      </c>
      <c r="H249" s="70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s="1" customFormat="1" ht="15.75" customHeight="1" x14ac:dyDescent="0.15">
      <c r="A250" s="62"/>
      <c r="B250" s="74"/>
      <c r="C250" s="75"/>
      <c r="D250" s="61"/>
      <c r="E250" s="9"/>
      <c r="F250" s="9"/>
      <c r="G250" s="9"/>
      <c r="H250" s="9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</row>
    <row r="251" spans="1:25" s="1" customFormat="1" ht="15.75" customHeight="1" x14ac:dyDescent="0.15">
      <c r="A251" s="61"/>
      <c r="B251" s="51"/>
      <c r="C251" s="59"/>
      <c r="D251" s="61"/>
      <c r="E251" s="31"/>
      <c r="F251" s="31"/>
      <c r="G251" s="61"/>
      <c r="H251" s="57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</row>
    <row r="252" spans="1:25" s="1" customFormat="1" ht="15.75" customHeight="1" x14ac:dyDescent="0.15">
      <c r="A252" s="64" t="s">
        <v>360</v>
      </c>
      <c r="B252" s="65">
        <v>20000000</v>
      </c>
      <c r="C252" s="175" t="s">
        <v>361</v>
      </c>
      <c r="D252" s="76"/>
      <c r="E252" s="76"/>
      <c r="F252" s="76"/>
      <c r="G252" s="77"/>
      <c r="H252" s="60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</row>
    <row r="253" spans="1:25" s="1" customFormat="1" ht="15.75" customHeight="1" x14ac:dyDescent="0.15">
      <c r="A253" s="69" t="s">
        <v>360</v>
      </c>
      <c r="B253" s="47">
        <f t="shared" ref="B253:B288" si="10">B252+1</f>
        <v>20000001</v>
      </c>
      <c r="C253" s="174" t="s">
        <v>362</v>
      </c>
      <c r="D253" s="73" t="s">
        <v>62</v>
      </c>
      <c r="E253" s="26">
        <v>69100</v>
      </c>
      <c r="F253" s="26">
        <v>12438</v>
      </c>
      <c r="G253" s="26">
        <v>81538</v>
      </c>
      <c r="H253" s="60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</row>
    <row r="254" spans="1:25" s="1" customFormat="1" ht="15.75" customHeight="1" x14ac:dyDescent="0.15">
      <c r="A254" s="69" t="s">
        <v>360</v>
      </c>
      <c r="B254" s="47">
        <f t="shared" si="10"/>
        <v>20000002</v>
      </c>
      <c r="C254" s="46" t="s">
        <v>363</v>
      </c>
      <c r="D254" s="73" t="s">
        <v>62</v>
      </c>
      <c r="E254" s="26">
        <v>3286.96</v>
      </c>
      <c r="F254" s="26">
        <v>591.65</v>
      </c>
      <c r="G254" s="26">
        <v>3878.61</v>
      </c>
      <c r="H254" s="60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</row>
    <row r="255" spans="1:25" s="1" customFormat="1" ht="15.75" customHeight="1" x14ac:dyDescent="0.15">
      <c r="A255" s="69" t="s">
        <v>360</v>
      </c>
      <c r="B255" s="47">
        <f t="shared" si="10"/>
        <v>20000003</v>
      </c>
      <c r="C255" s="46" t="s">
        <v>364</v>
      </c>
      <c r="D255" s="73" t="s">
        <v>62</v>
      </c>
      <c r="E255" s="26">
        <v>185</v>
      </c>
      <c r="F255" s="26">
        <v>33.299999999999997</v>
      </c>
      <c r="G255" s="26">
        <v>218.3</v>
      </c>
      <c r="H255" s="60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</row>
    <row r="256" spans="1:25" s="1" customFormat="1" ht="15.75" customHeight="1" x14ac:dyDescent="0.15">
      <c r="A256" s="69" t="s">
        <v>360</v>
      </c>
      <c r="B256" s="47">
        <f t="shared" si="10"/>
        <v>20000004</v>
      </c>
      <c r="C256" s="46" t="s">
        <v>365</v>
      </c>
      <c r="D256" s="73" t="s">
        <v>62</v>
      </c>
      <c r="E256" s="26">
        <v>180</v>
      </c>
      <c r="F256" s="26">
        <v>32.4</v>
      </c>
      <c r="G256" s="26">
        <v>212.4</v>
      </c>
      <c r="H256" s="60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</row>
    <row r="257" spans="1:25" s="1" customFormat="1" ht="15.75" customHeight="1" x14ac:dyDescent="0.15">
      <c r="A257" s="69" t="s">
        <v>360</v>
      </c>
      <c r="B257" s="47">
        <f t="shared" si="10"/>
        <v>20000005</v>
      </c>
      <c r="C257" s="174" t="s">
        <v>61</v>
      </c>
      <c r="D257" s="73" t="s">
        <v>62</v>
      </c>
      <c r="E257" s="26">
        <v>5286.53</v>
      </c>
      <c r="F257" s="26">
        <v>951.57000000000096</v>
      </c>
      <c r="G257" s="26">
        <v>6238.1</v>
      </c>
      <c r="H257" s="60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</row>
    <row r="258" spans="1:25" s="1" customFormat="1" ht="15.75" customHeight="1" x14ac:dyDescent="0.15">
      <c r="A258" s="69" t="s">
        <v>360</v>
      </c>
      <c r="B258" s="47">
        <f t="shared" si="10"/>
        <v>20000006</v>
      </c>
      <c r="C258" s="46" t="s">
        <v>366</v>
      </c>
      <c r="D258" s="73" t="s">
        <v>62</v>
      </c>
      <c r="E258" s="26">
        <v>931.68</v>
      </c>
      <c r="F258" s="26">
        <v>167.7</v>
      </c>
      <c r="G258" s="26">
        <v>1099.3800000000001</v>
      </c>
      <c r="H258" s="60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</row>
    <row r="259" spans="1:25" s="1" customFormat="1" ht="15.75" customHeight="1" x14ac:dyDescent="0.15">
      <c r="A259" s="69" t="s">
        <v>360</v>
      </c>
      <c r="B259" s="47">
        <f t="shared" si="10"/>
        <v>20000007</v>
      </c>
      <c r="C259" s="46" t="s">
        <v>367</v>
      </c>
      <c r="D259" s="73" t="s">
        <v>62</v>
      </c>
      <c r="E259" s="26">
        <v>317.18</v>
      </c>
      <c r="F259" s="26">
        <v>57.09</v>
      </c>
      <c r="G259" s="26">
        <v>374.27</v>
      </c>
      <c r="H259" s="60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</row>
    <row r="260" spans="1:25" s="1" customFormat="1" ht="15.75" customHeight="1" x14ac:dyDescent="0.15">
      <c r="A260" s="69" t="s">
        <v>360</v>
      </c>
      <c r="B260" s="47">
        <f t="shared" si="10"/>
        <v>20000008</v>
      </c>
      <c r="C260" s="46" t="s">
        <v>368</v>
      </c>
      <c r="D260" s="73" t="s">
        <v>62</v>
      </c>
      <c r="E260" s="26">
        <v>387.72</v>
      </c>
      <c r="F260" s="26">
        <v>69.790000000000006</v>
      </c>
      <c r="G260" s="26">
        <v>457.51</v>
      </c>
      <c r="H260" s="60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</row>
    <row r="261" spans="1:25" s="1" customFormat="1" ht="15.75" customHeight="1" x14ac:dyDescent="0.15">
      <c r="A261" s="69" t="s">
        <v>360</v>
      </c>
      <c r="B261" s="47">
        <f t="shared" si="10"/>
        <v>20000009</v>
      </c>
      <c r="C261" s="46" t="s">
        <v>369</v>
      </c>
      <c r="D261" s="73" t="s">
        <v>62</v>
      </c>
      <c r="E261" s="26">
        <v>4320</v>
      </c>
      <c r="F261" s="26">
        <v>777.6</v>
      </c>
      <c r="G261" s="26">
        <v>5097.6000000000004</v>
      </c>
      <c r="H261" s="60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</row>
    <row r="262" spans="1:25" s="1" customFormat="1" ht="15.75" customHeight="1" x14ac:dyDescent="0.15">
      <c r="A262" s="69" t="s">
        <v>360</v>
      </c>
      <c r="B262" s="47">
        <f t="shared" si="10"/>
        <v>20000010</v>
      </c>
      <c r="C262" s="46" t="s">
        <v>370</v>
      </c>
      <c r="D262" s="73" t="s">
        <v>62</v>
      </c>
      <c r="E262" s="26">
        <v>8606.6</v>
      </c>
      <c r="F262" s="26">
        <v>1549.19</v>
      </c>
      <c r="G262" s="26">
        <v>10155.790000000001</v>
      </c>
      <c r="H262" s="60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</row>
    <row r="263" spans="1:25" s="1" customFormat="1" ht="15.75" customHeight="1" x14ac:dyDescent="0.15">
      <c r="A263" s="69" t="s">
        <v>360</v>
      </c>
      <c r="B263" s="47">
        <f t="shared" si="10"/>
        <v>20000011</v>
      </c>
      <c r="C263" s="46" t="s">
        <v>371</v>
      </c>
      <c r="D263" s="73" t="s">
        <v>62</v>
      </c>
      <c r="E263" s="26">
        <v>5025</v>
      </c>
      <c r="F263" s="26">
        <v>904.5</v>
      </c>
      <c r="G263" s="26">
        <v>5929.5</v>
      </c>
      <c r="H263" s="60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</row>
    <row r="264" spans="1:25" s="1" customFormat="1" ht="15.75" customHeight="1" x14ac:dyDescent="0.15">
      <c r="A264" s="69" t="s">
        <v>360</v>
      </c>
      <c r="B264" s="47">
        <f t="shared" si="10"/>
        <v>20000012</v>
      </c>
      <c r="C264" s="46" t="s">
        <v>65</v>
      </c>
      <c r="D264" s="73" t="s">
        <v>62</v>
      </c>
      <c r="E264" s="26">
        <v>319.54000000000002</v>
      </c>
      <c r="F264" s="26">
        <v>57.52</v>
      </c>
      <c r="G264" s="26">
        <v>377.06</v>
      </c>
      <c r="H264" s="60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</row>
    <row r="265" spans="1:25" s="1" customFormat="1" ht="15.75" customHeight="1" x14ac:dyDescent="0.15">
      <c r="A265" s="69" t="s">
        <v>360</v>
      </c>
      <c r="B265" s="47">
        <f t="shared" si="10"/>
        <v>20000013</v>
      </c>
      <c r="C265" s="174" t="s">
        <v>372</v>
      </c>
      <c r="D265" s="73" t="s">
        <v>62</v>
      </c>
      <c r="E265" s="26">
        <v>260.93</v>
      </c>
      <c r="F265" s="26">
        <v>46.97</v>
      </c>
      <c r="G265" s="26">
        <v>307.89999999999998</v>
      </c>
      <c r="H265" s="60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</row>
    <row r="266" spans="1:25" s="1" customFormat="1" ht="15.75" customHeight="1" x14ac:dyDescent="0.15">
      <c r="A266" s="69" t="s">
        <v>360</v>
      </c>
      <c r="B266" s="47">
        <f t="shared" si="10"/>
        <v>20000014</v>
      </c>
      <c r="C266" s="174" t="s">
        <v>373</v>
      </c>
      <c r="D266" s="73" t="s">
        <v>62</v>
      </c>
      <c r="E266" s="26">
        <v>200.27</v>
      </c>
      <c r="F266" s="26">
        <v>36.049999999999997</v>
      </c>
      <c r="G266" s="26">
        <v>236.32</v>
      </c>
      <c r="H266" s="60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</row>
    <row r="267" spans="1:25" s="1" customFormat="1" ht="15.75" customHeight="1" x14ac:dyDescent="0.15">
      <c r="A267" s="69" t="s">
        <v>360</v>
      </c>
      <c r="B267" s="47">
        <f t="shared" si="10"/>
        <v>20000015</v>
      </c>
      <c r="C267" s="174" t="s">
        <v>374</v>
      </c>
      <c r="D267" s="73" t="s">
        <v>62</v>
      </c>
      <c r="E267" s="26">
        <v>377.12</v>
      </c>
      <c r="F267" s="26">
        <v>67.88</v>
      </c>
      <c r="G267" s="26">
        <v>445</v>
      </c>
      <c r="H267" s="60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</row>
    <row r="268" spans="1:25" s="1" customFormat="1" ht="15.75" customHeight="1" x14ac:dyDescent="0.15">
      <c r="A268" s="69" t="s">
        <v>360</v>
      </c>
      <c r="B268" s="47">
        <f t="shared" si="10"/>
        <v>20000016</v>
      </c>
      <c r="C268" s="174" t="s">
        <v>375</v>
      </c>
      <c r="D268" s="73" t="s">
        <v>62</v>
      </c>
      <c r="E268" s="26">
        <v>410</v>
      </c>
      <c r="F268" s="26">
        <v>73.8</v>
      </c>
      <c r="G268" s="26">
        <v>483.8</v>
      </c>
      <c r="H268" s="60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</row>
    <row r="269" spans="1:25" s="1" customFormat="1" ht="15.75" customHeight="1" x14ac:dyDescent="0.15">
      <c r="A269" s="69" t="s">
        <v>360</v>
      </c>
      <c r="B269" s="47">
        <f t="shared" si="10"/>
        <v>20000017</v>
      </c>
      <c r="C269" s="174" t="s">
        <v>376</v>
      </c>
      <c r="D269" s="73" t="s">
        <v>62</v>
      </c>
      <c r="E269" s="26">
        <v>393.24</v>
      </c>
      <c r="F269" s="26">
        <v>70.78</v>
      </c>
      <c r="G269" s="26">
        <v>464.02</v>
      </c>
      <c r="H269" s="60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</row>
    <row r="270" spans="1:25" s="1" customFormat="1" ht="15.75" customHeight="1" x14ac:dyDescent="0.15">
      <c r="A270" s="69" t="s">
        <v>360</v>
      </c>
      <c r="B270" s="47">
        <f t="shared" si="10"/>
        <v>20000018</v>
      </c>
      <c r="C270" s="174" t="s">
        <v>377</v>
      </c>
      <c r="D270" s="73" t="s">
        <v>62</v>
      </c>
      <c r="E270" s="26">
        <v>48.76</v>
      </c>
      <c r="F270" s="26">
        <v>8.7799999999999994</v>
      </c>
      <c r="G270" s="26">
        <v>57.54</v>
      </c>
      <c r="H270" s="60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</row>
    <row r="271" spans="1:25" s="1" customFormat="1" ht="15.75" customHeight="1" x14ac:dyDescent="0.15">
      <c r="A271" s="69" t="s">
        <v>360</v>
      </c>
      <c r="B271" s="47">
        <f t="shared" si="10"/>
        <v>20000019</v>
      </c>
      <c r="C271" s="174" t="s">
        <v>152</v>
      </c>
      <c r="D271" s="73" t="s">
        <v>62</v>
      </c>
      <c r="E271" s="26">
        <v>108.84</v>
      </c>
      <c r="F271" s="26">
        <v>19.59</v>
      </c>
      <c r="G271" s="26">
        <v>128.43</v>
      </c>
      <c r="H271" s="60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</row>
    <row r="272" spans="1:25" s="1" customFormat="1" ht="15.75" customHeight="1" x14ac:dyDescent="0.15">
      <c r="A272" s="69" t="s">
        <v>360</v>
      </c>
      <c r="B272" s="47">
        <f t="shared" si="10"/>
        <v>20000020</v>
      </c>
      <c r="C272" s="174" t="s">
        <v>378</v>
      </c>
      <c r="D272" s="73" t="s">
        <v>62</v>
      </c>
      <c r="E272" s="26">
        <v>177628.27</v>
      </c>
      <c r="F272" s="26">
        <v>31973.09</v>
      </c>
      <c r="G272" s="26">
        <v>209601.36</v>
      </c>
      <c r="H272" s="60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</row>
    <row r="273" spans="1:25" s="1" customFormat="1" ht="15.75" customHeight="1" x14ac:dyDescent="0.15">
      <c r="A273" s="69" t="s">
        <v>360</v>
      </c>
      <c r="B273" s="47">
        <f t="shared" si="10"/>
        <v>20000021</v>
      </c>
      <c r="C273" s="46" t="s">
        <v>379</v>
      </c>
      <c r="D273" s="73" t="s">
        <v>62</v>
      </c>
      <c r="E273" s="26">
        <v>326.52999999999997</v>
      </c>
      <c r="F273" s="26">
        <v>58.77</v>
      </c>
      <c r="G273" s="26">
        <v>385.3</v>
      </c>
      <c r="H273" s="60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</row>
    <row r="274" spans="1:25" s="1" customFormat="1" ht="15.75" customHeight="1" x14ac:dyDescent="0.15">
      <c r="A274" s="69" t="s">
        <v>360</v>
      </c>
      <c r="B274" s="47">
        <f t="shared" si="10"/>
        <v>20000022</v>
      </c>
      <c r="C274" s="46" t="s">
        <v>380</v>
      </c>
      <c r="D274" s="73" t="s">
        <v>62</v>
      </c>
      <c r="E274" s="26">
        <v>361.36</v>
      </c>
      <c r="F274" s="26">
        <v>65.040000000000006</v>
      </c>
      <c r="G274" s="26">
        <v>426.4</v>
      </c>
      <c r="H274" s="60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</row>
    <row r="275" spans="1:25" s="1" customFormat="1" ht="15.75" customHeight="1" x14ac:dyDescent="0.15">
      <c r="A275" s="69" t="s">
        <v>360</v>
      </c>
      <c r="B275" s="47">
        <f t="shared" si="10"/>
        <v>20000023</v>
      </c>
      <c r="C275" s="46" t="s">
        <v>381</v>
      </c>
      <c r="D275" s="73" t="s">
        <v>62</v>
      </c>
      <c r="E275" s="26">
        <v>387.47</v>
      </c>
      <c r="F275" s="26">
        <v>69.75</v>
      </c>
      <c r="G275" s="26">
        <v>457.22</v>
      </c>
      <c r="H275" s="60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</row>
    <row r="276" spans="1:25" s="1" customFormat="1" ht="15.75" customHeight="1" x14ac:dyDescent="0.15">
      <c r="A276" s="69" t="s">
        <v>360</v>
      </c>
      <c r="B276" s="47">
        <f t="shared" si="10"/>
        <v>20000024</v>
      </c>
      <c r="C276" s="46" t="s">
        <v>382</v>
      </c>
      <c r="D276" s="73" t="s">
        <v>62</v>
      </c>
      <c r="E276" s="26">
        <v>113.22</v>
      </c>
      <c r="F276" s="26">
        <v>20.38</v>
      </c>
      <c r="G276" s="26">
        <v>133.6</v>
      </c>
      <c r="H276" s="60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</row>
    <row r="277" spans="1:25" s="1" customFormat="1" ht="15.75" customHeight="1" x14ac:dyDescent="0.15">
      <c r="A277" s="69" t="s">
        <v>360</v>
      </c>
      <c r="B277" s="47">
        <f t="shared" si="10"/>
        <v>20000025</v>
      </c>
      <c r="C277" s="46" t="s">
        <v>383</v>
      </c>
      <c r="D277" s="73" t="s">
        <v>62</v>
      </c>
      <c r="E277" s="26">
        <v>164.53</v>
      </c>
      <c r="F277" s="26">
        <v>29.61</v>
      </c>
      <c r="G277" s="26">
        <v>194.14</v>
      </c>
      <c r="H277" s="60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</row>
    <row r="278" spans="1:25" s="1" customFormat="1" ht="15.75" customHeight="1" x14ac:dyDescent="0.15">
      <c r="A278" s="69" t="s">
        <v>360</v>
      </c>
      <c r="B278" s="47">
        <f t="shared" si="10"/>
        <v>20000026</v>
      </c>
      <c r="C278" s="46" t="s">
        <v>384</v>
      </c>
      <c r="D278" s="73" t="s">
        <v>62</v>
      </c>
      <c r="E278" s="26">
        <v>551.5</v>
      </c>
      <c r="F278" s="26">
        <v>99.27</v>
      </c>
      <c r="G278" s="26">
        <v>650.77</v>
      </c>
      <c r="H278" s="60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</row>
    <row r="279" spans="1:25" s="1" customFormat="1" ht="15.75" customHeight="1" x14ac:dyDescent="0.15">
      <c r="A279" s="69" t="s">
        <v>360</v>
      </c>
      <c r="B279" s="47">
        <f t="shared" si="10"/>
        <v>20000027</v>
      </c>
      <c r="C279" s="46" t="s">
        <v>385</v>
      </c>
      <c r="D279" s="73" t="s">
        <v>62</v>
      </c>
      <c r="E279" s="26">
        <v>2250.83</v>
      </c>
      <c r="F279" s="26">
        <v>405.15</v>
      </c>
      <c r="G279" s="26">
        <v>2655.98</v>
      </c>
      <c r="H279" s="60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</row>
    <row r="280" spans="1:25" s="1" customFormat="1" ht="15.75" customHeight="1" x14ac:dyDescent="0.15">
      <c r="A280" s="69" t="s">
        <v>360</v>
      </c>
      <c r="B280" s="47">
        <f t="shared" si="10"/>
        <v>20000028</v>
      </c>
      <c r="C280" s="177" t="s">
        <v>63</v>
      </c>
      <c r="D280" s="73" t="s">
        <v>62</v>
      </c>
      <c r="E280" s="26">
        <v>514.41</v>
      </c>
      <c r="F280" s="26">
        <v>92.59</v>
      </c>
      <c r="G280" s="26">
        <v>607</v>
      </c>
      <c r="H280" s="60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</row>
    <row r="281" spans="1:25" s="1" customFormat="1" ht="15.75" customHeight="1" x14ac:dyDescent="0.15">
      <c r="A281" s="69" t="s">
        <v>360</v>
      </c>
      <c r="B281" s="47">
        <f t="shared" si="10"/>
        <v>20000029</v>
      </c>
      <c r="C281" s="174" t="s">
        <v>386</v>
      </c>
      <c r="D281" s="73" t="s">
        <v>62</v>
      </c>
      <c r="E281" s="26">
        <v>595.76</v>
      </c>
      <c r="F281" s="26">
        <v>107.24</v>
      </c>
      <c r="G281" s="26">
        <v>703</v>
      </c>
      <c r="H281" s="60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</row>
    <row r="282" spans="1:25" s="1" customFormat="1" ht="15.75" customHeight="1" x14ac:dyDescent="0.15">
      <c r="A282" s="69" t="s">
        <v>360</v>
      </c>
      <c r="B282" s="47">
        <f t="shared" si="10"/>
        <v>20000030</v>
      </c>
      <c r="C282" s="46" t="s">
        <v>387</v>
      </c>
      <c r="D282" s="73" t="s">
        <v>62</v>
      </c>
      <c r="E282" s="26">
        <v>720</v>
      </c>
      <c r="F282" s="26">
        <v>129.6</v>
      </c>
      <c r="G282" s="26">
        <v>849.6</v>
      </c>
      <c r="H282" s="60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</row>
    <row r="283" spans="1:25" s="1" customFormat="1" ht="15.75" customHeight="1" x14ac:dyDescent="0.15">
      <c r="A283" s="69" t="s">
        <v>360</v>
      </c>
      <c r="B283" s="47">
        <f t="shared" si="10"/>
        <v>20000031</v>
      </c>
      <c r="C283" s="46" t="s">
        <v>388</v>
      </c>
      <c r="D283" s="73" t="s">
        <v>62</v>
      </c>
      <c r="E283" s="26">
        <v>137.28</v>
      </c>
      <c r="F283" s="26">
        <v>24.71</v>
      </c>
      <c r="G283" s="26">
        <v>161.99</v>
      </c>
      <c r="H283" s="60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</row>
    <row r="284" spans="1:25" s="1" customFormat="1" ht="15.75" customHeight="1" x14ac:dyDescent="0.15">
      <c r="A284" s="69" t="s">
        <v>360</v>
      </c>
      <c r="B284" s="47">
        <f t="shared" si="10"/>
        <v>20000032</v>
      </c>
      <c r="C284" s="46" t="s">
        <v>389</v>
      </c>
      <c r="D284" s="73" t="s">
        <v>62</v>
      </c>
      <c r="E284" s="26">
        <v>187.79</v>
      </c>
      <c r="F284" s="26">
        <v>33.799999999999997</v>
      </c>
      <c r="G284" s="26">
        <v>221.59</v>
      </c>
      <c r="H284" s="60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</row>
    <row r="285" spans="1:25" s="1" customFormat="1" ht="15.75" customHeight="1" x14ac:dyDescent="0.15">
      <c r="A285" s="69" t="s">
        <v>360</v>
      </c>
      <c r="B285" s="47">
        <f t="shared" si="10"/>
        <v>20000033</v>
      </c>
      <c r="C285" s="46" t="s">
        <v>390</v>
      </c>
      <c r="D285" s="73" t="s">
        <v>62</v>
      </c>
      <c r="E285" s="26">
        <v>203.3</v>
      </c>
      <c r="F285" s="26">
        <v>36.590000000000003</v>
      </c>
      <c r="G285" s="26">
        <v>239.89</v>
      </c>
      <c r="H285" s="60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</row>
    <row r="286" spans="1:25" s="1" customFormat="1" ht="27.6" customHeight="1" x14ac:dyDescent="0.15">
      <c r="A286" s="69" t="s">
        <v>360</v>
      </c>
      <c r="B286" s="47">
        <f t="shared" si="10"/>
        <v>20000034</v>
      </c>
      <c r="C286" s="174" t="s">
        <v>391</v>
      </c>
      <c r="D286" s="73" t="s">
        <v>62</v>
      </c>
      <c r="E286" s="26">
        <v>304.76</v>
      </c>
      <c r="F286" s="26">
        <v>54.86</v>
      </c>
      <c r="G286" s="26">
        <v>359.62</v>
      </c>
      <c r="H286" s="60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</row>
    <row r="287" spans="1:25" s="1" customFormat="1" ht="15.75" customHeight="1" x14ac:dyDescent="0.15">
      <c r="A287" s="69" t="s">
        <v>360</v>
      </c>
      <c r="B287" s="47">
        <f t="shared" si="10"/>
        <v>20000035</v>
      </c>
      <c r="C287" s="46" t="s">
        <v>64</v>
      </c>
      <c r="D287" s="73" t="s">
        <v>62</v>
      </c>
      <c r="E287" s="26">
        <v>1144.07</v>
      </c>
      <c r="F287" s="26">
        <v>205.93</v>
      </c>
      <c r="G287" s="26">
        <v>1350</v>
      </c>
      <c r="H287" s="60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</row>
    <row r="288" spans="1:25" s="1" customFormat="1" ht="15.75" customHeight="1" x14ac:dyDescent="0.15">
      <c r="A288" s="69" t="s">
        <v>360</v>
      </c>
      <c r="B288" s="47">
        <f t="shared" si="10"/>
        <v>20000036</v>
      </c>
      <c r="C288" s="46" t="s">
        <v>392</v>
      </c>
      <c r="D288" s="73" t="s">
        <v>62</v>
      </c>
      <c r="E288" s="26">
        <v>583.39</v>
      </c>
      <c r="F288" s="26">
        <v>105.01</v>
      </c>
      <c r="G288" s="26">
        <v>688.4</v>
      </c>
      <c r="H288" s="60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</row>
    <row r="289" spans="1:25" s="1" customFormat="1" ht="15.75" customHeight="1" x14ac:dyDescent="0.25">
      <c r="A289" s="61"/>
      <c r="B289" s="51"/>
      <c r="C289" s="59"/>
      <c r="D289" s="61"/>
      <c r="E289" s="9"/>
      <c r="F289" s="9"/>
      <c r="G289" s="9"/>
      <c r="H289" s="60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</row>
    <row r="290" spans="1:25" s="1" customFormat="1" ht="15.75" customHeight="1" x14ac:dyDescent="0.15">
      <c r="A290" s="64" t="s">
        <v>393</v>
      </c>
      <c r="B290" s="65">
        <v>20010000</v>
      </c>
      <c r="C290" s="66" t="s">
        <v>394</v>
      </c>
      <c r="D290" s="76"/>
      <c r="E290" s="77"/>
      <c r="F290" s="77"/>
      <c r="G290" s="77"/>
      <c r="H290" s="60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</row>
    <row r="291" spans="1:25" s="1" customFormat="1" ht="15.75" customHeight="1" x14ac:dyDescent="0.15">
      <c r="A291" s="69" t="s">
        <v>393</v>
      </c>
      <c r="B291" s="47">
        <f t="shared" ref="B291:B297" si="11">B290+1</f>
        <v>20010001</v>
      </c>
      <c r="C291" s="46" t="s">
        <v>395</v>
      </c>
      <c r="D291" s="73" t="s">
        <v>62</v>
      </c>
      <c r="E291" s="26">
        <v>492.27</v>
      </c>
      <c r="F291" s="26">
        <v>88.61</v>
      </c>
      <c r="G291" s="26">
        <v>580.88</v>
      </c>
      <c r="H291" s="60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</row>
    <row r="292" spans="1:25" s="1" customFormat="1" ht="15.75" customHeight="1" x14ac:dyDescent="0.15">
      <c r="A292" s="69" t="s">
        <v>393</v>
      </c>
      <c r="B292" s="47">
        <f t="shared" si="11"/>
        <v>20010002</v>
      </c>
      <c r="C292" s="46" t="s">
        <v>396</v>
      </c>
      <c r="D292" s="73" t="s">
        <v>62</v>
      </c>
      <c r="E292" s="26">
        <v>587.42999999999995</v>
      </c>
      <c r="F292" s="26">
        <v>105.74</v>
      </c>
      <c r="G292" s="26">
        <v>693.17</v>
      </c>
      <c r="H292" s="60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</row>
    <row r="293" spans="1:25" s="1" customFormat="1" ht="15.75" customHeight="1" x14ac:dyDescent="0.15">
      <c r="A293" s="69" t="s">
        <v>393</v>
      </c>
      <c r="B293" s="47">
        <f t="shared" si="11"/>
        <v>20010003</v>
      </c>
      <c r="C293" s="46" t="s">
        <v>397</v>
      </c>
      <c r="D293" s="73" t="s">
        <v>62</v>
      </c>
      <c r="E293" s="26">
        <v>1257.76</v>
      </c>
      <c r="F293" s="26">
        <v>226.4</v>
      </c>
      <c r="G293" s="26">
        <v>1484.16</v>
      </c>
      <c r="H293" s="60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</row>
    <row r="294" spans="1:25" s="1" customFormat="1" ht="15.75" customHeight="1" x14ac:dyDescent="0.15">
      <c r="A294" s="69" t="s">
        <v>393</v>
      </c>
      <c r="B294" s="47">
        <f t="shared" si="11"/>
        <v>20010004</v>
      </c>
      <c r="C294" s="46" t="s">
        <v>398</v>
      </c>
      <c r="D294" s="73" t="s">
        <v>62</v>
      </c>
      <c r="E294" s="26">
        <v>759.09</v>
      </c>
      <c r="F294" s="26">
        <v>136.63999999999999</v>
      </c>
      <c r="G294" s="26">
        <v>895.73</v>
      </c>
      <c r="H294" s="60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</row>
    <row r="295" spans="1:25" s="1" customFormat="1" ht="15.75" customHeight="1" x14ac:dyDescent="0.15">
      <c r="A295" s="69" t="s">
        <v>393</v>
      </c>
      <c r="B295" s="47">
        <f t="shared" si="11"/>
        <v>20010005</v>
      </c>
      <c r="C295" s="46" t="s">
        <v>399</v>
      </c>
      <c r="D295" s="73" t="s">
        <v>62</v>
      </c>
      <c r="E295" s="26">
        <v>352.92</v>
      </c>
      <c r="F295" s="26">
        <v>63.52</v>
      </c>
      <c r="G295" s="26">
        <v>416.44</v>
      </c>
      <c r="H295" s="60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</row>
    <row r="296" spans="1:25" s="1" customFormat="1" ht="15.75" customHeight="1" x14ac:dyDescent="0.15">
      <c r="A296" s="69" t="s">
        <v>393</v>
      </c>
      <c r="B296" s="47">
        <f t="shared" si="11"/>
        <v>20010006</v>
      </c>
      <c r="C296" s="46" t="s">
        <v>400</v>
      </c>
      <c r="D296" s="73" t="s">
        <v>62</v>
      </c>
      <c r="E296" s="26">
        <v>346.03</v>
      </c>
      <c r="F296" s="26">
        <v>62.28</v>
      </c>
      <c r="G296" s="26">
        <v>408.31</v>
      </c>
      <c r="H296" s="60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</row>
    <row r="297" spans="1:25" s="1" customFormat="1" ht="15.75" customHeight="1" x14ac:dyDescent="0.15">
      <c r="A297" s="69" t="s">
        <v>393</v>
      </c>
      <c r="B297" s="47">
        <f t="shared" si="11"/>
        <v>20010007</v>
      </c>
      <c r="C297" s="46" t="s">
        <v>401</v>
      </c>
      <c r="D297" s="73" t="s">
        <v>62</v>
      </c>
      <c r="E297" s="26">
        <v>560.08000000000004</v>
      </c>
      <c r="F297" s="26">
        <v>100.81</v>
      </c>
      <c r="G297" s="26">
        <v>660.89</v>
      </c>
      <c r="H297" s="60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</row>
    <row r="298" spans="1:25" s="1" customFormat="1" ht="15.75" customHeight="1" x14ac:dyDescent="0.15">
      <c r="A298" s="93"/>
      <c r="B298" s="74"/>
      <c r="C298" s="75"/>
      <c r="D298" s="60"/>
      <c r="E298" s="9"/>
      <c r="F298" s="9"/>
      <c r="G298" s="9"/>
      <c r="H298" s="60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</row>
    <row r="299" spans="1:25" s="1" customFormat="1" ht="15.75" customHeight="1" x14ac:dyDescent="0.15">
      <c r="A299" s="64" t="s">
        <v>402</v>
      </c>
      <c r="B299" s="65">
        <v>20030000</v>
      </c>
      <c r="C299" s="66" t="s">
        <v>403</v>
      </c>
      <c r="D299" s="76"/>
      <c r="E299" s="77"/>
      <c r="F299" s="77"/>
      <c r="G299" s="77"/>
      <c r="H299" s="60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</row>
    <row r="300" spans="1:25" s="1" customFormat="1" ht="15.75" customHeight="1" x14ac:dyDescent="0.15">
      <c r="A300" s="69" t="s">
        <v>402</v>
      </c>
      <c r="B300" s="47">
        <f t="shared" ref="B300:B309" si="12">B299+1</f>
        <v>20030001</v>
      </c>
      <c r="C300" s="46" t="s">
        <v>404</v>
      </c>
      <c r="D300" s="73" t="s">
        <v>62</v>
      </c>
      <c r="E300" s="26">
        <v>154.37</v>
      </c>
      <c r="F300" s="26">
        <v>27.79</v>
      </c>
      <c r="G300" s="26">
        <v>182.16</v>
      </c>
      <c r="H300" s="60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</row>
    <row r="301" spans="1:25" s="1" customFormat="1" ht="15.75" customHeight="1" x14ac:dyDescent="0.15">
      <c r="A301" s="69" t="s">
        <v>402</v>
      </c>
      <c r="B301" s="47">
        <f t="shared" si="12"/>
        <v>20030002</v>
      </c>
      <c r="C301" s="46" t="s">
        <v>405</v>
      </c>
      <c r="D301" s="73" t="s">
        <v>62</v>
      </c>
      <c r="E301" s="26">
        <v>234.85</v>
      </c>
      <c r="F301" s="26">
        <v>42.27</v>
      </c>
      <c r="G301" s="26">
        <v>277.12</v>
      </c>
      <c r="H301" s="60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</row>
    <row r="302" spans="1:25" s="1" customFormat="1" ht="15.75" customHeight="1" x14ac:dyDescent="0.15">
      <c r="A302" s="69" t="s">
        <v>402</v>
      </c>
      <c r="B302" s="47">
        <f t="shared" si="12"/>
        <v>20030003</v>
      </c>
      <c r="C302" s="46" t="s">
        <v>406</v>
      </c>
      <c r="D302" s="73" t="s">
        <v>62</v>
      </c>
      <c r="E302" s="26">
        <v>437.97</v>
      </c>
      <c r="F302" s="26">
        <v>78.839999999999904</v>
      </c>
      <c r="G302" s="26">
        <v>516.80999999999995</v>
      </c>
      <c r="H302" s="60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</row>
    <row r="303" spans="1:25" s="1" customFormat="1" ht="15.75" customHeight="1" x14ac:dyDescent="0.15">
      <c r="A303" s="69" t="s">
        <v>402</v>
      </c>
      <c r="B303" s="47">
        <f t="shared" si="12"/>
        <v>20030004</v>
      </c>
      <c r="C303" s="46" t="s">
        <v>407</v>
      </c>
      <c r="D303" s="73" t="s">
        <v>62</v>
      </c>
      <c r="E303" s="26">
        <v>778.96</v>
      </c>
      <c r="F303" s="26">
        <v>140.21</v>
      </c>
      <c r="G303" s="26">
        <v>919.17</v>
      </c>
      <c r="H303" s="60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</row>
    <row r="304" spans="1:25" s="1" customFormat="1" ht="15.75" customHeight="1" x14ac:dyDescent="0.15">
      <c r="A304" s="69" t="s">
        <v>402</v>
      </c>
      <c r="B304" s="47">
        <f t="shared" si="12"/>
        <v>20030005</v>
      </c>
      <c r="C304" s="46" t="s">
        <v>408</v>
      </c>
      <c r="D304" s="73" t="s">
        <v>62</v>
      </c>
      <c r="E304" s="26">
        <v>956.82</v>
      </c>
      <c r="F304" s="26">
        <v>172.23</v>
      </c>
      <c r="G304" s="26">
        <v>1129.05</v>
      </c>
      <c r="H304" s="60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</row>
    <row r="305" spans="1:25" s="1" customFormat="1" ht="15.75" customHeight="1" x14ac:dyDescent="0.15">
      <c r="A305" s="69" t="s">
        <v>402</v>
      </c>
      <c r="B305" s="47">
        <f t="shared" si="12"/>
        <v>20030006</v>
      </c>
      <c r="C305" s="46" t="s">
        <v>409</v>
      </c>
      <c r="D305" s="73" t="s">
        <v>62</v>
      </c>
      <c r="E305" s="26">
        <v>1155.48</v>
      </c>
      <c r="F305" s="26">
        <v>207.99</v>
      </c>
      <c r="G305" s="26">
        <v>1363.47</v>
      </c>
      <c r="H305" s="60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</row>
    <row r="306" spans="1:25" s="1" customFormat="1" ht="15.75" customHeight="1" x14ac:dyDescent="0.15">
      <c r="A306" s="69" t="s">
        <v>402</v>
      </c>
      <c r="B306" s="47">
        <f t="shared" si="12"/>
        <v>20030007</v>
      </c>
      <c r="C306" s="46" t="s">
        <v>410</v>
      </c>
      <c r="D306" s="73" t="s">
        <v>62</v>
      </c>
      <c r="E306" s="26">
        <v>3238.46</v>
      </c>
      <c r="F306" s="26">
        <v>582.91999999999996</v>
      </c>
      <c r="G306" s="26">
        <v>3821.38</v>
      </c>
      <c r="H306" s="60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</row>
    <row r="307" spans="1:25" s="1" customFormat="1" ht="15.75" customHeight="1" x14ac:dyDescent="0.15">
      <c r="A307" s="69" t="s">
        <v>402</v>
      </c>
      <c r="B307" s="47">
        <f t="shared" si="12"/>
        <v>20030008</v>
      </c>
      <c r="C307" s="46" t="s">
        <v>411</v>
      </c>
      <c r="D307" s="73" t="s">
        <v>62</v>
      </c>
      <c r="E307" s="26">
        <v>3074.08</v>
      </c>
      <c r="F307" s="26">
        <v>553.34</v>
      </c>
      <c r="G307" s="26">
        <v>3627.42</v>
      </c>
      <c r="H307" s="60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</row>
    <row r="308" spans="1:25" s="1" customFormat="1" ht="15.75" customHeight="1" x14ac:dyDescent="0.15">
      <c r="A308" s="69" t="s">
        <v>402</v>
      </c>
      <c r="B308" s="47">
        <f t="shared" si="12"/>
        <v>20030009</v>
      </c>
      <c r="C308" s="46" t="s">
        <v>412</v>
      </c>
      <c r="D308" s="73" t="s">
        <v>62</v>
      </c>
      <c r="E308" s="26">
        <v>2320.4699999999998</v>
      </c>
      <c r="F308" s="26">
        <v>417.69</v>
      </c>
      <c r="G308" s="26">
        <v>2738.16</v>
      </c>
      <c r="H308" s="60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</row>
    <row r="309" spans="1:25" s="1" customFormat="1" ht="15.75" customHeight="1" x14ac:dyDescent="0.15">
      <c r="A309" s="69" t="s">
        <v>402</v>
      </c>
      <c r="B309" s="47">
        <f t="shared" si="12"/>
        <v>20030010</v>
      </c>
      <c r="C309" s="46" t="s">
        <v>413</v>
      </c>
      <c r="D309" s="73" t="s">
        <v>62</v>
      </c>
      <c r="E309" s="26">
        <v>1114.19</v>
      </c>
      <c r="F309" s="26">
        <v>200.55</v>
      </c>
      <c r="G309" s="26">
        <v>1314.74</v>
      </c>
      <c r="H309" s="60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</row>
    <row r="310" spans="1:25" s="1" customFormat="1" ht="15.75" customHeight="1" x14ac:dyDescent="0.15">
      <c r="A310" s="93"/>
      <c r="B310" s="74"/>
      <c r="C310" s="75"/>
      <c r="D310" s="60"/>
      <c r="E310" s="9"/>
      <c r="F310" s="9"/>
      <c r="G310" s="9"/>
      <c r="H310" s="60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</row>
    <row r="311" spans="1:25" s="1" customFormat="1" ht="15.75" customHeight="1" x14ac:dyDescent="0.15">
      <c r="A311" s="64" t="s">
        <v>414</v>
      </c>
      <c r="B311" s="65">
        <v>20060000</v>
      </c>
      <c r="C311" s="66" t="s">
        <v>415</v>
      </c>
      <c r="D311" s="76"/>
      <c r="E311" s="77"/>
      <c r="F311" s="77"/>
      <c r="G311" s="77"/>
      <c r="H311" s="60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</row>
    <row r="312" spans="1:25" s="1" customFormat="1" ht="15.75" customHeight="1" x14ac:dyDescent="0.15">
      <c r="A312" s="69" t="s">
        <v>414</v>
      </c>
      <c r="B312" s="47">
        <f t="shared" ref="B312:B347" si="13">B311+1</f>
        <v>20060001</v>
      </c>
      <c r="C312" s="46" t="s">
        <v>416</v>
      </c>
      <c r="D312" s="73" t="s">
        <v>62</v>
      </c>
      <c r="E312" s="26">
        <v>396.19</v>
      </c>
      <c r="F312" s="26">
        <v>71.31</v>
      </c>
      <c r="G312" s="26">
        <v>467.5</v>
      </c>
      <c r="H312" s="60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</row>
    <row r="313" spans="1:25" s="1" customFormat="1" ht="15.75" customHeight="1" x14ac:dyDescent="0.15">
      <c r="A313" s="69" t="s">
        <v>414</v>
      </c>
      <c r="B313" s="47">
        <f t="shared" si="13"/>
        <v>20060002</v>
      </c>
      <c r="C313" s="46" t="s">
        <v>417</v>
      </c>
      <c r="D313" s="73" t="s">
        <v>62</v>
      </c>
      <c r="E313" s="26">
        <v>523.67999999999995</v>
      </c>
      <c r="F313" s="26">
        <v>94.260000000000105</v>
      </c>
      <c r="G313" s="26">
        <v>617.94000000000005</v>
      </c>
      <c r="H313" s="60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</row>
    <row r="314" spans="1:25" s="1" customFormat="1" ht="15.75" customHeight="1" x14ac:dyDescent="0.15">
      <c r="A314" s="69" t="s">
        <v>414</v>
      </c>
      <c r="B314" s="47">
        <f t="shared" si="13"/>
        <v>20060003</v>
      </c>
      <c r="C314" s="46" t="s">
        <v>418</v>
      </c>
      <c r="D314" s="73" t="s">
        <v>62</v>
      </c>
      <c r="E314" s="26">
        <v>396.19</v>
      </c>
      <c r="F314" s="26">
        <v>71.31</v>
      </c>
      <c r="G314" s="26">
        <v>467.5</v>
      </c>
      <c r="H314" s="60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</row>
    <row r="315" spans="1:25" s="1" customFormat="1" ht="15.75" customHeight="1" x14ac:dyDescent="0.15">
      <c r="A315" s="69" t="s">
        <v>414</v>
      </c>
      <c r="B315" s="47">
        <f t="shared" si="13"/>
        <v>20060004</v>
      </c>
      <c r="C315" s="46" t="s">
        <v>419</v>
      </c>
      <c r="D315" s="73" t="s">
        <v>62</v>
      </c>
      <c r="E315" s="26">
        <v>396.19</v>
      </c>
      <c r="F315" s="26">
        <v>71.31</v>
      </c>
      <c r="G315" s="26">
        <v>467.5</v>
      </c>
      <c r="H315" s="60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</row>
    <row r="316" spans="1:25" s="1" customFormat="1" ht="15.75" customHeight="1" x14ac:dyDescent="0.15">
      <c r="A316" s="69" t="s">
        <v>414</v>
      </c>
      <c r="B316" s="47">
        <f t="shared" si="13"/>
        <v>20060005</v>
      </c>
      <c r="C316" s="46" t="s">
        <v>420</v>
      </c>
      <c r="D316" s="73" t="s">
        <v>62</v>
      </c>
      <c r="E316" s="26">
        <v>474.68</v>
      </c>
      <c r="F316" s="26">
        <v>85.44</v>
      </c>
      <c r="G316" s="26">
        <v>560.12</v>
      </c>
      <c r="H316" s="60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</row>
    <row r="317" spans="1:25" s="1" customFormat="1" ht="15.75" customHeight="1" x14ac:dyDescent="0.15">
      <c r="A317" s="69" t="s">
        <v>414</v>
      </c>
      <c r="B317" s="47">
        <f t="shared" si="13"/>
        <v>20060006</v>
      </c>
      <c r="C317" s="46" t="s">
        <v>421</v>
      </c>
      <c r="D317" s="73" t="s">
        <v>62</v>
      </c>
      <c r="E317" s="26">
        <v>474.68</v>
      </c>
      <c r="F317" s="26">
        <v>85.44</v>
      </c>
      <c r="G317" s="26">
        <v>560.12</v>
      </c>
      <c r="H317" s="60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</row>
    <row r="318" spans="1:25" s="1" customFormat="1" ht="15.75" customHeight="1" x14ac:dyDescent="0.15">
      <c r="A318" s="69" t="s">
        <v>414</v>
      </c>
      <c r="B318" s="47">
        <f t="shared" si="13"/>
        <v>20060007</v>
      </c>
      <c r="C318" s="46" t="s">
        <v>422</v>
      </c>
      <c r="D318" s="73" t="s">
        <v>62</v>
      </c>
      <c r="E318" s="26">
        <v>639.99</v>
      </c>
      <c r="F318" s="26">
        <v>115.2</v>
      </c>
      <c r="G318" s="26">
        <v>755.19</v>
      </c>
      <c r="H318" s="60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</row>
    <row r="319" spans="1:25" s="1" customFormat="1" ht="15.75" customHeight="1" x14ac:dyDescent="0.15">
      <c r="A319" s="69" t="s">
        <v>414</v>
      </c>
      <c r="B319" s="47">
        <f t="shared" si="13"/>
        <v>20060008</v>
      </c>
      <c r="C319" s="46" t="s">
        <v>423</v>
      </c>
      <c r="D319" s="73" t="s">
        <v>62</v>
      </c>
      <c r="E319" s="26">
        <v>402.84</v>
      </c>
      <c r="F319" s="26">
        <v>72.510000000000005</v>
      </c>
      <c r="G319" s="26">
        <v>475.35</v>
      </c>
      <c r="H319" s="60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</row>
    <row r="320" spans="1:25" s="1" customFormat="1" ht="15.75" customHeight="1" x14ac:dyDescent="0.15">
      <c r="A320" s="69" t="s">
        <v>414</v>
      </c>
      <c r="B320" s="47">
        <f t="shared" si="13"/>
        <v>20060009</v>
      </c>
      <c r="C320" s="46" t="s">
        <v>424</v>
      </c>
      <c r="D320" s="73" t="s">
        <v>62</v>
      </c>
      <c r="E320" s="26">
        <v>496.32</v>
      </c>
      <c r="F320" s="26">
        <v>89.34</v>
      </c>
      <c r="G320" s="26">
        <v>585.66</v>
      </c>
      <c r="H320" s="60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</row>
    <row r="321" spans="1:25" s="1" customFormat="1" ht="15.75" customHeight="1" x14ac:dyDescent="0.15">
      <c r="A321" s="69" t="s">
        <v>414</v>
      </c>
      <c r="B321" s="47">
        <f t="shared" si="13"/>
        <v>20060010</v>
      </c>
      <c r="C321" s="46" t="s">
        <v>425</v>
      </c>
      <c r="D321" s="73" t="s">
        <v>62</v>
      </c>
      <c r="E321" s="26">
        <v>474</v>
      </c>
      <c r="F321" s="26">
        <v>85.32</v>
      </c>
      <c r="G321" s="26">
        <v>559.32000000000005</v>
      </c>
      <c r="H321" s="60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</row>
    <row r="322" spans="1:25" s="1" customFormat="1" ht="15.75" customHeight="1" x14ac:dyDescent="0.15">
      <c r="A322" s="69" t="s">
        <v>414</v>
      </c>
      <c r="B322" s="47">
        <f t="shared" si="13"/>
        <v>20060011</v>
      </c>
      <c r="C322" s="46" t="s">
        <v>426</v>
      </c>
      <c r="D322" s="73" t="s">
        <v>62</v>
      </c>
      <c r="E322" s="26">
        <v>235.1</v>
      </c>
      <c r="F322" s="26">
        <v>42.32</v>
      </c>
      <c r="G322" s="26">
        <v>277.42</v>
      </c>
      <c r="H322" s="60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</row>
    <row r="323" spans="1:25" s="1" customFormat="1" ht="15.75" customHeight="1" x14ac:dyDescent="0.15">
      <c r="A323" s="69" t="s">
        <v>414</v>
      </c>
      <c r="B323" s="47">
        <f t="shared" si="13"/>
        <v>20060012</v>
      </c>
      <c r="C323" s="46" t="s">
        <v>427</v>
      </c>
      <c r="D323" s="73" t="s">
        <v>62</v>
      </c>
      <c r="E323" s="26">
        <v>152</v>
      </c>
      <c r="F323" s="26">
        <v>27.36</v>
      </c>
      <c r="G323" s="26">
        <v>179.36</v>
      </c>
      <c r="H323" s="60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</row>
    <row r="324" spans="1:25" s="1" customFormat="1" ht="15.75" customHeight="1" x14ac:dyDescent="0.15">
      <c r="A324" s="69" t="s">
        <v>414</v>
      </c>
      <c r="B324" s="47">
        <f t="shared" si="13"/>
        <v>20060013</v>
      </c>
      <c r="C324" s="46" t="s">
        <v>428</v>
      </c>
      <c r="D324" s="73" t="s">
        <v>62</v>
      </c>
      <c r="E324" s="26">
        <v>182.86</v>
      </c>
      <c r="F324" s="26">
        <v>32.909999999999997</v>
      </c>
      <c r="G324" s="26">
        <v>215.77</v>
      </c>
      <c r="H324" s="60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</row>
    <row r="325" spans="1:25" s="1" customFormat="1" ht="15.75" customHeight="1" x14ac:dyDescent="0.15">
      <c r="A325" s="69" t="s">
        <v>414</v>
      </c>
      <c r="B325" s="47">
        <f t="shared" si="13"/>
        <v>20060014</v>
      </c>
      <c r="C325" s="46" t="s">
        <v>429</v>
      </c>
      <c r="D325" s="73" t="s">
        <v>62</v>
      </c>
      <c r="E325" s="26">
        <v>155.08000000000001</v>
      </c>
      <c r="F325" s="26">
        <v>27.92</v>
      </c>
      <c r="G325" s="26">
        <v>183</v>
      </c>
      <c r="H325" s="60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</row>
    <row r="326" spans="1:25" s="1" customFormat="1" ht="15.75" customHeight="1" x14ac:dyDescent="0.15">
      <c r="A326" s="69" t="s">
        <v>414</v>
      </c>
      <c r="B326" s="47">
        <f t="shared" si="13"/>
        <v>20060015</v>
      </c>
      <c r="C326" s="46" t="s">
        <v>430</v>
      </c>
      <c r="D326" s="73" t="s">
        <v>62</v>
      </c>
      <c r="E326" s="26">
        <v>151</v>
      </c>
      <c r="F326" s="26">
        <v>27.18</v>
      </c>
      <c r="G326" s="26">
        <v>178.18</v>
      </c>
      <c r="H326" s="60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</row>
    <row r="327" spans="1:25" s="1" customFormat="1" ht="15.75" customHeight="1" x14ac:dyDescent="0.15">
      <c r="A327" s="69" t="s">
        <v>414</v>
      </c>
      <c r="B327" s="47">
        <f t="shared" si="13"/>
        <v>20060016</v>
      </c>
      <c r="C327" s="46" t="s">
        <v>431</v>
      </c>
      <c r="D327" s="73" t="s">
        <v>62</v>
      </c>
      <c r="E327" s="26">
        <v>144.84</v>
      </c>
      <c r="F327" s="26">
        <v>26.07</v>
      </c>
      <c r="G327" s="26">
        <v>170.91</v>
      </c>
      <c r="H327" s="60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</row>
    <row r="328" spans="1:25" s="1" customFormat="1" ht="15.75" customHeight="1" x14ac:dyDescent="0.15">
      <c r="A328" s="69" t="s">
        <v>414</v>
      </c>
      <c r="B328" s="47">
        <f t="shared" si="13"/>
        <v>20060017</v>
      </c>
      <c r="C328" s="46" t="s">
        <v>432</v>
      </c>
      <c r="D328" s="73" t="s">
        <v>62</v>
      </c>
      <c r="E328" s="26">
        <v>335.24</v>
      </c>
      <c r="F328" s="26">
        <v>60.34</v>
      </c>
      <c r="G328" s="26">
        <v>395.58</v>
      </c>
      <c r="H328" s="60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</row>
    <row r="329" spans="1:25" s="1" customFormat="1" ht="15.75" customHeight="1" x14ac:dyDescent="0.15">
      <c r="A329" s="69" t="s">
        <v>414</v>
      </c>
      <c r="B329" s="47">
        <f t="shared" si="13"/>
        <v>20060018</v>
      </c>
      <c r="C329" s="46" t="s">
        <v>433</v>
      </c>
      <c r="D329" s="73" t="s">
        <v>62</v>
      </c>
      <c r="E329" s="26">
        <v>147.02000000000001</v>
      </c>
      <c r="F329" s="26">
        <v>26.46</v>
      </c>
      <c r="G329" s="26">
        <v>173.48</v>
      </c>
      <c r="H329" s="60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</row>
    <row r="330" spans="1:25" s="1" customFormat="1" ht="15.75" customHeight="1" x14ac:dyDescent="0.15">
      <c r="A330" s="69" t="s">
        <v>414</v>
      </c>
      <c r="B330" s="47">
        <f t="shared" si="13"/>
        <v>20060019</v>
      </c>
      <c r="C330" s="46" t="s">
        <v>434</v>
      </c>
      <c r="D330" s="73" t="s">
        <v>62</v>
      </c>
      <c r="E330" s="26">
        <v>141.29</v>
      </c>
      <c r="F330" s="26">
        <v>25.43</v>
      </c>
      <c r="G330" s="26">
        <v>166.72</v>
      </c>
      <c r="H330" s="60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</row>
    <row r="331" spans="1:25" s="1" customFormat="1" ht="15.75" customHeight="1" x14ac:dyDescent="0.15">
      <c r="A331" s="69" t="s">
        <v>414</v>
      </c>
      <c r="B331" s="47">
        <f t="shared" si="13"/>
        <v>20060020</v>
      </c>
      <c r="C331" s="46" t="s">
        <v>435</v>
      </c>
      <c r="D331" s="73" t="s">
        <v>62</v>
      </c>
      <c r="E331" s="26">
        <v>141.29</v>
      </c>
      <c r="F331" s="26">
        <v>25.43</v>
      </c>
      <c r="G331" s="26">
        <v>166.72</v>
      </c>
      <c r="H331" s="60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</row>
    <row r="332" spans="1:25" s="1" customFormat="1" ht="15.75" customHeight="1" x14ac:dyDescent="0.15">
      <c r="A332" s="69" t="s">
        <v>414</v>
      </c>
      <c r="B332" s="47">
        <f t="shared" si="13"/>
        <v>20060021</v>
      </c>
      <c r="C332" s="46" t="s">
        <v>436</v>
      </c>
      <c r="D332" s="73" t="s">
        <v>62</v>
      </c>
      <c r="E332" s="26">
        <v>2995</v>
      </c>
      <c r="F332" s="26">
        <v>539.1</v>
      </c>
      <c r="G332" s="26">
        <v>3534.1</v>
      </c>
      <c r="H332" s="60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</row>
    <row r="333" spans="1:25" s="1" customFormat="1" ht="15.75" customHeight="1" x14ac:dyDescent="0.15">
      <c r="A333" s="69" t="s">
        <v>414</v>
      </c>
      <c r="B333" s="47">
        <f t="shared" si="13"/>
        <v>20060022</v>
      </c>
      <c r="C333" s="46" t="s">
        <v>437</v>
      </c>
      <c r="D333" s="73" t="s">
        <v>62</v>
      </c>
      <c r="E333" s="26">
        <v>6835</v>
      </c>
      <c r="F333" s="26">
        <v>1230.3</v>
      </c>
      <c r="G333" s="26">
        <v>8065.3</v>
      </c>
      <c r="H333" s="60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</row>
    <row r="334" spans="1:25" s="1" customFormat="1" ht="15.75" customHeight="1" x14ac:dyDescent="0.15">
      <c r="A334" s="69" t="s">
        <v>414</v>
      </c>
      <c r="B334" s="47">
        <f t="shared" si="13"/>
        <v>20060023</v>
      </c>
      <c r="C334" s="46" t="s">
        <v>438</v>
      </c>
      <c r="D334" s="73" t="s">
        <v>62</v>
      </c>
      <c r="E334" s="26">
        <v>1250</v>
      </c>
      <c r="F334" s="26">
        <v>225</v>
      </c>
      <c r="G334" s="26">
        <v>1475</v>
      </c>
      <c r="H334" s="60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</row>
    <row r="335" spans="1:25" s="1" customFormat="1" ht="15.75" customHeight="1" x14ac:dyDescent="0.15">
      <c r="A335" s="69" t="s">
        <v>414</v>
      </c>
      <c r="B335" s="47">
        <f t="shared" si="13"/>
        <v>20060024</v>
      </c>
      <c r="C335" s="46" t="s">
        <v>439</v>
      </c>
      <c r="D335" s="73" t="s">
        <v>62</v>
      </c>
      <c r="E335" s="26">
        <v>446.94</v>
      </c>
      <c r="F335" s="26">
        <v>80.45</v>
      </c>
      <c r="G335" s="26">
        <v>527.39</v>
      </c>
      <c r="H335" s="60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</row>
    <row r="336" spans="1:25" s="1" customFormat="1" ht="15.75" customHeight="1" x14ac:dyDescent="0.15">
      <c r="A336" s="69" t="s">
        <v>414</v>
      </c>
      <c r="B336" s="47">
        <f t="shared" si="13"/>
        <v>20060025</v>
      </c>
      <c r="C336" s="46" t="s">
        <v>440</v>
      </c>
      <c r="D336" s="73" t="s">
        <v>62</v>
      </c>
      <c r="E336" s="26">
        <v>2200</v>
      </c>
      <c r="F336" s="26">
        <v>396</v>
      </c>
      <c r="G336" s="26">
        <v>2596</v>
      </c>
      <c r="H336" s="60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</row>
    <row r="337" spans="1:25" s="1" customFormat="1" ht="15.75" customHeight="1" x14ac:dyDescent="0.15">
      <c r="A337" s="69" t="s">
        <v>414</v>
      </c>
      <c r="B337" s="47">
        <f t="shared" si="13"/>
        <v>20060026</v>
      </c>
      <c r="C337" s="46" t="s">
        <v>441</v>
      </c>
      <c r="D337" s="73" t="s">
        <v>62</v>
      </c>
      <c r="E337" s="26">
        <v>335</v>
      </c>
      <c r="F337" s="26">
        <v>60.3</v>
      </c>
      <c r="G337" s="26">
        <v>395.3</v>
      </c>
      <c r="H337" s="60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</row>
    <row r="338" spans="1:25" s="1" customFormat="1" ht="15.75" customHeight="1" x14ac:dyDescent="0.15">
      <c r="A338" s="69" t="s">
        <v>414</v>
      </c>
      <c r="B338" s="47">
        <f t="shared" si="13"/>
        <v>20060027</v>
      </c>
      <c r="C338" s="46" t="s">
        <v>442</v>
      </c>
      <c r="D338" s="73" t="s">
        <v>62</v>
      </c>
      <c r="E338" s="26">
        <v>8.7100000000000009</v>
      </c>
      <c r="F338" s="26">
        <v>1.57</v>
      </c>
      <c r="G338" s="26">
        <v>10.28</v>
      </c>
      <c r="H338" s="60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</row>
    <row r="339" spans="1:25" s="1" customFormat="1" ht="15.75" customHeight="1" x14ac:dyDescent="0.15">
      <c r="A339" s="69" t="s">
        <v>414</v>
      </c>
      <c r="B339" s="47">
        <f t="shared" si="13"/>
        <v>20060028</v>
      </c>
      <c r="C339" s="46" t="s">
        <v>443</v>
      </c>
      <c r="D339" s="73" t="s">
        <v>62</v>
      </c>
      <c r="E339" s="26">
        <v>162</v>
      </c>
      <c r="F339" s="26">
        <v>29.16</v>
      </c>
      <c r="G339" s="26">
        <v>191.16</v>
      </c>
      <c r="H339" s="60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</row>
    <row r="340" spans="1:25" s="1" customFormat="1" ht="15.75" customHeight="1" x14ac:dyDescent="0.15">
      <c r="A340" s="69" t="s">
        <v>414</v>
      </c>
      <c r="B340" s="47">
        <f t="shared" si="13"/>
        <v>20060029</v>
      </c>
      <c r="C340" s="46" t="s">
        <v>444</v>
      </c>
      <c r="D340" s="73" t="s">
        <v>62</v>
      </c>
      <c r="E340" s="26">
        <v>839.45</v>
      </c>
      <c r="F340" s="26">
        <v>151.1</v>
      </c>
      <c r="G340" s="26">
        <v>990.55</v>
      </c>
      <c r="H340" s="60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</row>
    <row r="341" spans="1:25" s="1" customFormat="1" ht="15.75" customHeight="1" x14ac:dyDescent="0.15">
      <c r="A341" s="69" t="s">
        <v>414</v>
      </c>
      <c r="B341" s="47">
        <f t="shared" si="13"/>
        <v>20060030</v>
      </c>
      <c r="C341" s="46" t="s">
        <v>445</v>
      </c>
      <c r="D341" s="73" t="s">
        <v>62</v>
      </c>
      <c r="E341" s="26">
        <v>204.23</v>
      </c>
      <c r="F341" s="26">
        <v>36.76</v>
      </c>
      <c r="G341" s="26">
        <v>240.99</v>
      </c>
      <c r="H341" s="60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</row>
    <row r="342" spans="1:25" s="1" customFormat="1" ht="15.75" customHeight="1" x14ac:dyDescent="0.15">
      <c r="A342" s="69" t="s">
        <v>414</v>
      </c>
      <c r="B342" s="47">
        <f t="shared" si="13"/>
        <v>20060031</v>
      </c>
      <c r="C342" s="46" t="s">
        <v>446</v>
      </c>
      <c r="D342" s="73" t="s">
        <v>62</v>
      </c>
      <c r="E342" s="26">
        <v>491</v>
      </c>
      <c r="F342" s="26">
        <v>88.38</v>
      </c>
      <c r="G342" s="26">
        <v>579.38</v>
      </c>
      <c r="H342" s="60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</row>
    <row r="343" spans="1:25" s="1" customFormat="1" ht="15.75" customHeight="1" x14ac:dyDescent="0.15">
      <c r="A343" s="69" t="s">
        <v>414</v>
      </c>
      <c r="B343" s="47">
        <f t="shared" si="13"/>
        <v>20060032</v>
      </c>
      <c r="C343" s="46" t="s">
        <v>447</v>
      </c>
      <c r="D343" s="73" t="s">
        <v>62</v>
      </c>
      <c r="E343" s="26">
        <v>71</v>
      </c>
      <c r="F343" s="26">
        <v>12.78</v>
      </c>
      <c r="G343" s="26">
        <v>83.78</v>
      </c>
      <c r="H343" s="60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</row>
    <row r="344" spans="1:25" s="1" customFormat="1" ht="15.75" customHeight="1" x14ac:dyDescent="0.15">
      <c r="A344" s="69" t="s">
        <v>414</v>
      </c>
      <c r="B344" s="47">
        <f t="shared" si="13"/>
        <v>20060033</v>
      </c>
      <c r="C344" s="46" t="s">
        <v>448</v>
      </c>
      <c r="D344" s="73" t="s">
        <v>62</v>
      </c>
      <c r="E344" s="26">
        <v>302</v>
      </c>
      <c r="F344" s="26">
        <v>54.36</v>
      </c>
      <c r="G344" s="26">
        <v>356.36</v>
      </c>
      <c r="H344" s="60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</row>
    <row r="345" spans="1:25" s="1" customFormat="1" ht="15.75" customHeight="1" x14ac:dyDescent="0.15">
      <c r="A345" s="69" t="s">
        <v>414</v>
      </c>
      <c r="B345" s="47">
        <f t="shared" si="13"/>
        <v>20060034</v>
      </c>
      <c r="C345" s="46" t="s">
        <v>449</v>
      </c>
      <c r="D345" s="73" t="s">
        <v>62</v>
      </c>
      <c r="E345" s="26">
        <v>408</v>
      </c>
      <c r="F345" s="26">
        <v>73.44</v>
      </c>
      <c r="G345" s="26">
        <v>481.44</v>
      </c>
      <c r="H345" s="60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</row>
    <row r="346" spans="1:25" s="1" customFormat="1" ht="15.75" customHeight="1" x14ac:dyDescent="0.15">
      <c r="A346" s="69" t="s">
        <v>414</v>
      </c>
      <c r="B346" s="47">
        <f t="shared" si="13"/>
        <v>20060035</v>
      </c>
      <c r="C346" s="46" t="s">
        <v>450</v>
      </c>
      <c r="D346" s="73" t="s">
        <v>62</v>
      </c>
      <c r="E346" s="26">
        <v>232</v>
      </c>
      <c r="F346" s="26">
        <v>41.76</v>
      </c>
      <c r="G346" s="26">
        <v>273.76</v>
      </c>
      <c r="H346" s="60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</row>
    <row r="347" spans="1:25" s="1" customFormat="1" ht="15.75" customHeight="1" x14ac:dyDescent="0.15">
      <c r="A347" s="69" t="s">
        <v>414</v>
      </c>
      <c r="B347" s="47">
        <f t="shared" si="13"/>
        <v>20060036</v>
      </c>
      <c r="C347" s="46" t="s">
        <v>451</v>
      </c>
      <c r="D347" s="73" t="s">
        <v>62</v>
      </c>
      <c r="E347" s="26">
        <v>399.14</v>
      </c>
      <c r="F347" s="26">
        <v>71.849999999999994</v>
      </c>
      <c r="G347" s="26">
        <v>470.99</v>
      </c>
      <c r="H347" s="60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</row>
    <row r="348" spans="1:25" s="1" customFormat="1" ht="15.75" customHeight="1" x14ac:dyDescent="0.15">
      <c r="A348" s="93"/>
      <c r="B348" s="74"/>
      <c r="C348" s="75"/>
      <c r="D348" s="60"/>
      <c r="E348" s="9"/>
      <c r="F348" s="9"/>
      <c r="G348" s="9"/>
      <c r="H348" s="60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</row>
    <row r="349" spans="1:25" s="1" customFormat="1" ht="15.75" customHeight="1" x14ac:dyDescent="0.15">
      <c r="A349" s="64" t="s">
        <v>452</v>
      </c>
      <c r="B349" s="65">
        <v>20080000</v>
      </c>
      <c r="C349" s="66" t="s">
        <v>453</v>
      </c>
      <c r="D349" s="76"/>
      <c r="E349" s="77"/>
      <c r="F349" s="77"/>
      <c r="G349" s="77"/>
      <c r="H349" s="60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</row>
    <row r="350" spans="1:25" s="1" customFormat="1" ht="15.75" customHeight="1" x14ac:dyDescent="0.15">
      <c r="A350" s="69" t="s">
        <v>452</v>
      </c>
      <c r="B350" s="47">
        <f t="shared" ref="B350:B355" si="14">B349+1</f>
        <v>20080001</v>
      </c>
      <c r="C350" s="46" t="s">
        <v>454</v>
      </c>
      <c r="D350" s="73" t="s">
        <v>62</v>
      </c>
      <c r="E350" s="26">
        <v>1707</v>
      </c>
      <c r="F350" s="26">
        <v>307.26</v>
      </c>
      <c r="G350" s="26">
        <v>2014.26</v>
      </c>
      <c r="H350" s="60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</row>
    <row r="351" spans="1:25" s="1" customFormat="1" ht="15.75" customHeight="1" x14ac:dyDescent="0.15">
      <c r="A351" s="69" t="s">
        <v>452</v>
      </c>
      <c r="B351" s="47">
        <f t="shared" si="14"/>
        <v>20080002</v>
      </c>
      <c r="C351" s="46" t="s">
        <v>455</v>
      </c>
      <c r="D351" s="73" t="s">
        <v>62</v>
      </c>
      <c r="E351" s="26">
        <v>1988.01</v>
      </c>
      <c r="F351" s="26">
        <v>357.84</v>
      </c>
      <c r="G351" s="26">
        <v>2345.85</v>
      </c>
      <c r="H351" s="60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</row>
    <row r="352" spans="1:25" s="1" customFormat="1" ht="15.75" customHeight="1" x14ac:dyDescent="0.15">
      <c r="A352" s="69" t="s">
        <v>452</v>
      </c>
      <c r="B352" s="47">
        <f t="shared" si="14"/>
        <v>20080003</v>
      </c>
      <c r="C352" s="46" t="s">
        <v>456</v>
      </c>
      <c r="D352" s="73" t="s">
        <v>62</v>
      </c>
      <c r="E352" s="26">
        <v>3774.76</v>
      </c>
      <c r="F352" s="26">
        <v>679.46</v>
      </c>
      <c r="G352" s="26">
        <v>4454.22</v>
      </c>
      <c r="H352" s="60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</row>
    <row r="353" spans="1:25" s="1" customFormat="1" ht="15.75" customHeight="1" x14ac:dyDescent="0.15">
      <c r="A353" s="69" t="s">
        <v>452</v>
      </c>
      <c r="B353" s="47">
        <f t="shared" si="14"/>
        <v>20080004</v>
      </c>
      <c r="C353" s="46" t="s">
        <v>457</v>
      </c>
      <c r="D353" s="73" t="s">
        <v>62</v>
      </c>
      <c r="E353" s="26">
        <v>14950</v>
      </c>
      <c r="F353" s="26">
        <v>2691</v>
      </c>
      <c r="G353" s="26">
        <v>17641</v>
      </c>
      <c r="H353" s="60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</row>
    <row r="354" spans="1:25" s="1" customFormat="1" ht="15.75" customHeight="1" x14ac:dyDescent="0.15">
      <c r="A354" s="69" t="s">
        <v>452</v>
      </c>
      <c r="B354" s="47">
        <f t="shared" si="14"/>
        <v>20080005</v>
      </c>
      <c r="C354" s="46" t="s">
        <v>458</v>
      </c>
      <c r="D354" s="73" t="s">
        <v>62</v>
      </c>
      <c r="E354" s="26">
        <v>21600</v>
      </c>
      <c r="F354" s="26">
        <v>3888</v>
      </c>
      <c r="G354" s="26">
        <v>25488</v>
      </c>
      <c r="H354" s="60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</row>
    <row r="355" spans="1:25" s="1" customFormat="1" ht="15.75" customHeight="1" x14ac:dyDescent="0.15">
      <c r="A355" s="69" t="s">
        <v>452</v>
      </c>
      <c r="B355" s="47">
        <f t="shared" si="14"/>
        <v>20080006</v>
      </c>
      <c r="C355" s="46" t="s">
        <v>459</v>
      </c>
      <c r="D355" s="73" t="s">
        <v>62</v>
      </c>
      <c r="E355" s="26">
        <v>23600</v>
      </c>
      <c r="F355" s="26">
        <v>4248</v>
      </c>
      <c r="G355" s="26">
        <v>27848</v>
      </c>
      <c r="H355" s="60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</row>
    <row r="356" spans="1:25" s="1" customFormat="1" ht="15.75" customHeight="1" x14ac:dyDescent="0.15">
      <c r="A356" s="61"/>
      <c r="B356" s="51"/>
      <c r="C356" s="59"/>
      <c r="D356" s="61"/>
      <c r="E356" s="31"/>
      <c r="F356" s="31"/>
      <c r="G356" s="61"/>
      <c r="H356" s="57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</row>
    <row r="357" spans="1:25" s="1" customFormat="1" ht="15.75" customHeight="1" x14ac:dyDescent="0.15">
      <c r="A357" s="61"/>
      <c r="B357" s="51"/>
      <c r="C357" s="59"/>
      <c r="D357" s="61"/>
      <c r="E357" s="31"/>
      <c r="F357" s="31"/>
      <c r="G357" s="61"/>
      <c r="H357" s="57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</row>
    <row r="358" spans="1:25" s="1" customFormat="1" ht="15.75" customHeight="1" x14ac:dyDescent="0.15">
      <c r="A358" s="61"/>
      <c r="B358" s="65">
        <v>20090000</v>
      </c>
      <c r="C358" s="66" t="s">
        <v>688</v>
      </c>
      <c r="D358" s="61"/>
      <c r="E358" s="31"/>
      <c r="F358" s="31"/>
      <c r="G358" s="61"/>
      <c r="H358" s="57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</row>
    <row r="359" spans="1:25" s="1" customFormat="1" ht="15.75" customHeight="1" x14ac:dyDescent="0.15">
      <c r="A359" s="69"/>
      <c r="B359" s="47">
        <f>B358+1</f>
        <v>20090001</v>
      </c>
      <c r="C359" s="46" t="s">
        <v>687</v>
      </c>
      <c r="D359" s="73" t="s">
        <v>628</v>
      </c>
      <c r="E359" s="126">
        <v>1440.68</v>
      </c>
      <c r="F359" s="26">
        <f>E359*0.18</f>
        <v>259.32240000000002</v>
      </c>
      <c r="G359" s="26">
        <f>F359+E359</f>
        <v>1700.0024000000001</v>
      </c>
      <c r="H359" s="60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</row>
    <row r="360" spans="1:25" s="1" customFormat="1" ht="15.75" customHeight="1" x14ac:dyDescent="0.15">
      <c r="A360" s="69"/>
      <c r="B360" s="47">
        <f>B359+1</f>
        <v>20090002</v>
      </c>
      <c r="C360" s="46" t="s">
        <v>687</v>
      </c>
      <c r="D360" s="73" t="s">
        <v>689</v>
      </c>
      <c r="E360" s="126">
        <v>11525.42</v>
      </c>
      <c r="F360" s="26">
        <f>E360*0.18</f>
        <v>2074.5756000000001</v>
      </c>
      <c r="G360" s="26">
        <f>F360+E360</f>
        <v>13599.9956</v>
      </c>
      <c r="H360" s="60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</row>
    <row r="361" spans="1:25" s="1" customFormat="1" ht="15.75" customHeight="1" x14ac:dyDescent="0.15">
      <c r="A361" s="61"/>
      <c r="B361" s="51"/>
      <c r="C361" s="59"/>
      <c r="D361" s="61"/>
      <c r="E361" s="31"/>
      <c r="F361" s="31"/>
      <c r="G361" s="61"/>
      <c r="H361" s="57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</row>
    <row r="362" spans="1:25" s="1" customFormat="1" ht="15.75" customHeight="1" x14ac:dyDescent="0.15">
      <c r="A362" s="61"/>
      <c r="B362" s="51"/>
      <c r="C362" s="59"/>
      <c r="D362" s="61"/>
      <c r="E362" s="31"/>
      <c r="F362" s="31"/>
      <c r="G362" s="61"/>
      <c r="H362" s="57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</row>
    <row r="363" spans="1:25" s="1" customFormat="1" ht="15.75" customHeight="1" x14ac:dyDescent="0.15">
      <c r="A363" s="61"/>
      <c r="B363" s="51"/>
      <c r="C363" s="59"/>
      <c r="D363" s="61"/>
      <c r="E363" s="31"/>
      <c r="F363" s="31"/>
      <c r="G363" s="61"/>
      <c r="H363" s="57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</row>
    <row r="364" spans="1:25" s="1" customFormat="1" ht="15.75" customHeight="1" x14ac:dyDescent="0.15">
      <c r="A364" s="61"/>
      <c r="B364" s="51"/>
      <c r="C364" s="59"/>
      <c r="D364" s="61"/>
      <c r="E364" s="31"/>
      <c r="F364" s="31"/>
      <c r="G364" s="61"/>
      <c r="H364" s="57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</row>
    <row r="365" spans="1:25" s="1" customFormat="1" ht="15.75" customHeight="1" x14ac:dyDescent="0.15">
      <c r="A365" s="61"/>
      <c r="B365" s="51"/>
      <c r="C365" s="59"/>
      <c r="D365" s="61"/>
      <c r="E365" s="31"/>
      <c r="F365" s="31"/>
      <c r="G365" s="61"/>
      <c r="H365" s="57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</row>
    <row r="366" spans="1:25" s="1" customFormat="1" ht="15.75" customHeight="1" x14ac:dyDescent="0.15">
      <c r="A366" s="61"/>
      <c r="B366" s="51"/>
      <c r="C366" s="59"/>
      <c r="D366" s="61"/>
      <c r="E366" s="31"/>
      <c r="F366" s="31"/>
      <c r="G366" s="61"/>
      <c r="H366" s="57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</row>
    <row r="367" spans="1:25" s="1" customFormat="1" ht="15.75" customHeight="1" x14ac:dyDescent="0.15">
      <c r="A367" s="61"/>
      <c r="B367" s="51"/>
      <c r="C367" s="59"/>
      <c r="D367" s="61"/>
      <c r="E367" s="31"/>
      <c r="F367" s="31"/>
      <c r="G367" s="61"/>
      <c r="H367" s="57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</row>
    <row r="368" spans="1:25" s="1" customFormat="1" ht="15.75" customHeight="1" x14ac:dyDescent="0.15">
      <c r="A368" s="61"/>
      <c r="B368" s="51"/>
      <c r="C368" s="59"/>
      <c r="D368" s="61"/>
      <c r="E368" s="31"/>
      <c r="F368" s="31"/>
      <c r="G368" s="61"/>
      <c r="H368" s="57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</row>
    <row r="369" spans="1:25" s="1" customFormat="1" ht="15.75" customHeight="1" x14ac:dyDescent="0.15">
      <c r="A369" s="61"/>
      <c r="B369" s="51"/>
      <c r="C369" s="59"/>
      <c r="D369" s="61"/>
      <c r="E369" s="31"/>
      <c r="F369" s="31"/>
      <c r="G369" s="61"/>
      <c r="H369" s="57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</row>
    <row r="370" spans="1:25" s="1" customFormat="1" ht="15.75" customHeight="1" x14ac:dyDescent="0.15">
      <c r="A370" s="61"/>
      <c r="B370" s="51"/>
      <c r="C370" s="59"/>
      <c r="D370" s="61"/>
      <c r="E370" s="31"/>
      <c r="F370" s="31"/>
      <c r="G370" s="61"/>
      <c r="H370" s="57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</row>
    <row r="371" spans="1:25" s="1" customFormat="1" ht="15.75" customHeight="1" x14ac:dyDescent="0.15">
      <c r="A371" s="61"/>
      <c r="B371" s="51"/>
      <c r="C371" s="59"/>
      <c r="D371" s="61"/>
      <c r="E371" s="31"/>
      <c r="F371" s="31"/>
      <c r="G371" s="61"/>
      <c r="H371" s="57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</row>
    <row r="372" spans="1:25" s="1" customFormat="1" ht="15.75" customHeight="1" x14ac:dyDescent="0.15">
      <c r="A372" s="61"/>
      <c r="B372" s="51"/>
      <c r="C372" s="59"/>
      <c r="D372" s="61"/>
      <c r="E372" s="31"/>
      <c r="F372" s="31"/>
      <c r="G372" s="61"/>
      <c r="H372" s="57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</row>
    <row r="373" spans="1:25" s="1" customFormat="1" ht="15.75" customHeight="1" x14ac:dyDescent="0.15">
      <c r="A373" s="61"/>
      <c r="B373" s="51"/>
      <c r="C373" s="59"/>
      <c r="D373" s="61"/>
      <c r="E373" s="31"/>
      <c r="F373" s="31"/>
      <c r="G373" s="61"/>
      <c r="H373" s="57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</row>
    <row r="374" spans="1:25" s="1" customFormat="1" ht="15.75" customHeight="1" x14ac:dyDescent="0.15">
      <c r="A374" s="61"/>
      <c r="B374" s="51"/>
      <c r="C374" s="59"/>
      <c r="D374" s="61"/>
      <c r="E374" s="31"/>
      <c r="F374" s="31"/>
      <c r="G374" s="61"/>
      <c r="H374" s="57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</row>
    <row r="375" spans="1:25" s="1" customFormat="1" ht="15.75" customHeight="1" x14ac:dyDescent="0.15">
      <c r="A375" s="61"/>
      <c r="B375" s="51"/>
      <c r="C375" s="59"/>
      <c r="D375" s="61"/>
      <c r="E375" s="31"/>
      <c r="F375" s="31"/>
      <c r="G375" s="61"/>
      <c r="H375" s="57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</row>
    <row r="376" spans="1:25" s="1" customFormat="1" ht="15.75" customHeight="1" x14ac:dyDescent="0.15">
      <c r="A376" s="61"/>
      <c r="B376" s="51"/>
      <c r="C376" s="59"/>
      <c r="D376" s="61"/>
      <c r="E376" s="31"/>
      <c r="F376" s="31"/>
      <c r="G376" s="61"/>
      <c r="H376" s="57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</row>
    <row r="377" spans="1:25" s="1" customFormat="1" ht="15.75" customHeight="1" x14ac:dyDescent="0.15">
      <c r="A377" s="61"/>
      <c r="B377" s="51"/>
      <c r="C377" s="59"/>
      <c r="D377" s="61"/>
      <c r="E377" s="31"/>
      <c r="F377" s="31"/>
      <c r="G377" s="61"/>
      <c r="H377" s="57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</row>
    <row r="378" spans="1:25" s="1" customFormat="1" ht="15.75" customHeight="1" x14ac:dyDescent="0.15">
      <c r="A378" s="61"/>
      <c r="B378" s="51"/>
      <c r="C378" s="59"/>
      <c r="D378" s="61"/>
      <c r="E378" s="31"/>
      <c r="F378" s="31"/>
      <c r="G378" s="61"/>
      <c r="H378" s="57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</row>
    <row r="379" spans="1:25" s="1" customFormat="1" ht="15.75" customHeight="1" x14ac:dyDescent="0.15">
      <c r="A379" s="61"/>
      <c r="B379" s="51"/>
      <c r="C379" s="59"/>
      <c r="D379" s="61"/>
      <c r="E379" s="31"/>
      <c r="F379" s="31"/>
      <c r="G379" s="61"/>
      <c r="H379" s="57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</row>
  </sheetData>
  <mergeCells count="3">
    <mergeCell ref="A1:G1"/>
    <mergeCell ref="C2:D2"/>
    <mergeCell ref="A3:B3"/>
  </mergeCells>
  <conditionalFormatting sqref="A2">
    <cfRule type="cellIs" dxfId="149" priority="81" operator="equal">
      <formula>"H. Fernández"</formula>
    </cfRule>
    <cfRule type="cellIs" dxfId="148" priority="82" operator="equal">
      <formula>"Innovación"</formula>
    </cfRule>
    <cfRule type="cellIs" dxfId="147" priority="83" operator="equal">
      <formula>"Ac. Estrella"</formula>
    </cfRule>
    <cfRule type="cellIs" dxfId="146" priority="84" operator="equal">
      <formula>"Mundo Eléct."</formula>
    </cfRule>
    <cfRule type="cellIs" dxfId="145" priority="85" operator="equal">
      <formula>"Vinaldom"</formula>
    </cfRule>
    <cfRule type="cellIs" dxfId="144" priority="86" operator="equal">
      <formula>"FA"</formula>
    </cfRule>
    <cfRule type="cellIs" dxfId="143" priority="87" operator="equal">
      <formula>"Metaldom"</formula>
    </cfRule>
    <cfRule type="cellIs" dxfId="142" priority="88" operator="equal">
      <formula>"Basaltica"</formula>
    </cfRule>
    <cfRule type="cellIs" dxfId="141" priority="89" operator="equal">
      <formula>"Mitsubishi"</formula>
    </cfRule>
    <cfRule type="cellIs" dxfId="140" priority="90" operator="equal">
      <formula>"Encof. Hab."</formula>
    </cfRule>
    <cfRule type="cellIs" dxfId="139" priority="91" operator="equal">
      <formula>"Aguayo"</formula>
    </cfRule>
    <cfRule type="cellIs" dxfId="138" priority="92" operator="equal">
      <formula>"Alf. Dom."</formula>
    </cfRule>
    <cfRule type="cellIs" dxfId="137" priority="93" operator="equal">
      <formula>"Otis"</formula>
    </cfRule>
  </conditionalFormatting>
  <conditionalFormatting sqref="E4:F4">
    <cfRule type="cellIs" dxfId="136" priority="94" operator="between">
      <formula>1012000</formula>
      <formula>1012100</formula>
    </cfRule>
    <cfRule type="cellIs" dxfId="135" priority="95" operator="between">
      <formula>1007600</formula>
      <formula>1007700</formula>
    </cfRule>
    <cfRule type="cellIs" dxfId="134" priority="96" operator="between">
      <formula>1026060</formula>
      <formula>1026150</formula>
    </cfRule>
    <cfRule type="cellIs" dxfId="133" priority="97" operator="between">
      <formula>1020300</formula>
      <formula>1020600</formula>
    </cfRule>
    <cfRule type="cellIs" dxfId="132" priority="98" operator="between">
      <formula>1009400</formula>
      <formula>1009500</formula>
    </cfRule>
    <cfRule type="cellIs" dxfId="131" priority="99" operator="between">
      <formula>1009400</formula>
      <formula>1009500</formula>
    </cfRule>
    <cfRule type="cellIs" dxfId="130" priority="100" operator="between">
      <formula>1007350</formula>
      <formula>1007460</formula>
    </cfRule>
    <cfRule type="cellIs" dxfId="129" priority="101" operator="between">
      <formula>1003600</formula>
      <formula>1003800</formula>
    </cfRule>
    <cfRule type="cellIs" dxfId="128" priority="102" operator="between">
      <formula>1002400</formula>
      <formula>1002500</formula>
    </cfRule>
    <cfRule type="cellIs" dxfId="127" priority="103" operator="between">
      <formula>1002050</formula>
      <formula>1002150</formula>
    </cfRule>
  </conditionalFormatting>
  <conditionalFormatting sqref="H4">
    <cfRule type="cellIs" dxfId="126" priority="104" operator="between">
      <formula>1012000</formula>
      <formula>1012100</formula>
    </cfRule>
    <cfRule type="cellIs" dxfId="125" priority="105" operator="between">
      <formula>1007600</formula>
      <formula>1007700</formula>
    </cfRule>
    <cfRule type="cellIs" dxfId="124" priority="106" operator="between">
      <formula>1026060</formula>
      <formula>1026150</formula>
    </cfRule>
    <cfRule type="cellIs" dxfId="123" priority="107" operator="between">
      <formula>1020300</formula>
      <formula>1020600</formula>
    </cfRule>
    <cfRule type="cellIs" dxfId="122" priority="108" operator="between">
      <formula>1009400</formula>
      <formula>1009500</formula>
    </cfRule>
    <cfRule type="cellIs" dxfId="121" priority="109" operator="between">
      <formula>1009400</formula>
      <formula>1009500</formula>
    </cfRule>
    <cfRule type="cellIs" dxfId="120" priority="110" operator="between">
      <formula>1007350</formula>
      <formula>1007460</formula>
    </cfRule>
    <cfRule type="cellIs" dxfId="119" priority="111" operator="between">
      <formula>1003600</formula>
      <formula>1003800</formula>
    </cfRule>
    <cfRule type="cellIs" dxfId="118" priority="112" operator="between">
      <formula>1002400</formula>
      <formula>1002500</formula>
    </cfRule>
    <cfRule type="cellIs" dxfId="117" priority="113" operator="between">
      <formula>1002050</formula>
      <formula>1002150</formula>
    </cfRule>
  </conditionalFormatting>
  <conditionalFormatting sqref="A5">
    <cfRule type="cellIs" dxfId="116" priority="114" operator="equal">
      <formula>"Isotex"</formula>
    </cfRule>
    <cfRule type="cellIs" dxfId="115" priority="115" operator="equal">
      <formula>"Basaltica (Parq. Ind. D.)"</formula>
    </cfRule>
    <cfRule type="cellIs" dxfId="114" priority="116" operator="equal">
      <formula>"Basaltica (Parque Ind. D.)"</formula>
    </cfRule>
    <cfRule type="cellIs" dxfId="113" priority="117" operator="equal">
      <formula>"Dass (Aut. Duarte)"</formula>
    </cfRule>
    <cfRule type="cellIs" dxfId="112" priority="118" operator="equal">
      <formula>"Basaltica (Aut. Duarte)"</formula>
    </cfRule>
    <cfRule type="cellIs" dxfId="111" priority="119" operator="equal">
      <formula>"GARDA"</formula>
    </cfRule>
    <cfRule type="cellIs" dxfId="110" priority="120" operator="equal">
      <formula>"Induca"</formula>
    </cfRule>
    <cfRule type="cellIs" dxfId="109" priority="121" operator="equal">
      <formula>"Menicucci"</formula>
    </cfRule>
    <cfRule type="cellIs" dxfId="108" priority="122" operator="equal">
      <formula>"Aut. Duarte"</formula>
    </cfRule>
    <cfRule type="cellIs" dxfId="107" priority="123" operator="equal">
      <formula>"METROTEC"</formula>
    </cfRule>
    <cfRule type="cellIs" dxfId="106" priority="124" operator="equal">
      <formula>"Imdomaca"</formula>
    </cfRule>
    <cfRule type="cellIs" dxfId="105" priority="125" operator="equal">
      <formula>"Taller Eban."</formula>
    </cfRule>
    <cfRule type="cellIs" dxfId="104" priority="126" operator="equal">
      <formula>"Valiente Fdez."</formula>
    </cfRule>
    <cfRule type="cellIs" dxfId="103" priority="127" operator="equal">
      <formula>"Geomat"</formula>
    </cfRule>
    <cfRule type="cellIs" dxfId="102" priority="128" operator="equal">
      <formula>"Baldosas de Granito"</formula>
    </cfRule>
    <cfRule type="cellIs" dxfId="101" priority="129" operator="equal">
      <formula>"Bitupol"</formula>
    </cfRule>
    <cfRule type="cellIs" dxfId="100" priority="130" operator="equal">
      <formula>"H. del Caribe"</formula>
    </cfRule>
    <cfRule type="cellIs" dxfId="99" priority="131" operator="equal">
      <formula>"H. Fernández"</formula>
    </cfRule>
    <cfRule type="cellIs" dxfId="98" priority="132" operator="equal">
      <formula>"Innovación"</formula>
    </cfRule>
    <cfRule type="cellIs" dxfId="97" priority="133" operator="equal">
      <formula>"Ac. Estrella"</formula>
    </cfRule>
    <cfRule type="cellIs" dxfId="96" priority="134" operator="equal">
      <formula>"Mundo Eléct."</formula>
    </cfRule>
    <cfRule type="cellIs" dxfId="95" priority="135" operator="equal">
      <formula>"Vinaldom"</formula>
    </cfRule>
    <cfRule type="cellIs" dxfId="94" priority="136" operator="equal">
      <formula>"FA"</formula>
    </cfRule>
    <cfRule type="cellIs" dxfId="93" priority="137" operator="equal">
      <formula>"Metaldom"</formula>
    </cfRule>
    <cfRule type="cellIs" dxfId="92" priority="138" operator="equal">
      <formula>"Basaltica"</formula>
    </cfRule>
    <cfRule type="cellIs" dxfId="91" priority="139" operator="equal">
      <formula>"Mitsubishi"</formula>
    </cfRule>
    <cfRule type="cellIs" dxfId="90" priority="140" operator="equal">
      <formula>"Encof. Hab."</formula>
    </cfRule>
    <cfRule type="cellIs" dxfId="89" priority="141" operator="equal">
      <formula>"Aguayo"</formula>
    </cfRule>
    <cfRule type="cellIs" dxfId="88" priority="142" operator="equal">
      <formula>"Alf. Dom."</formula>
    </cfRule>
    <cfRule type="cellIs" dxfId="87" priority="143" operator="equal">
      <formula>"Otis"</formula>
    </cfRule>
  </conditionalFormatting>
  <conditionalFormatting sqref="C251 C6:C37 C361:C379 C108:C117 C162:C182 C133:C154 C49:C62 C65:C105">
    <cfRule type="containsText" dxfId="86" priority="144" operator="containsText" text="(Nuevo)">
      <formula>NOT(ISERROR(SEARCH("(Nuevo)",C6)))</formula>
    </cfRule>
  </conditionalFormatting>
  <conditionalFormatting sqref="C38">
    <cfRule type="containsText" dxfId="85" priority="145" operator="containsText" text="(Nuevo)">
      <formula>NOT(ISERROR(SEARCH("(Nuevo)",C38)))</formula>
    </cfRule>
  </conditionalFormatting>
  <conditionalFormatting sqref="C39">
    <cfRule type="containsText" dxfId="84" priority="146" operator="containsText" text="(Nuevo)">
      <formula>NOT(ISERROR(SEARCH("(Nuevo)",C39)))</formula>
    </cfRule>
  </conditionalFormatting>
  <conditionalFormatting sqref="C73">
    <cfRule type="containsText" dxfId="83" priority="160" operator="containsText" text="(Nuevo)">
      <formula>NOT(ISERROR(SEARCH("(Nuevo)",C73)))</formula>
    </cfRule>
  </conditionalFormatting>
  <conditionalFormatting sqref="C106">
    <cfRule type="containsText" dxfId="82" priority="48" operator="containsText" text="(Nuevo)">
      <formula>NOT(ISERROR(SEARCH("(Nuevo)",C106)))</formula>
    </cfRule>
  </conditionalFormatting>
  <conditionalFormatting sqref="C107">
    <cfRule type="containsText" dxfId="81" priority="45" operator="containsText" text="(Nuevo)">
      <formula>NOT(ISERROR(SEARCH("(Nuevo)",C107)))</formula>
    </cfRule>
  </conditionalFormatting>
  <conditionalFormatting sqref="C118">
    <cfRule type="containsText" dxfId="80" priority="177" operator="containsText" text="(Nuevo)">
      <formula>NOT(ISERROR(SEARCH("(Nuevo)",C118)))</formula>
    </cfRule>
  </conditionalFormatting>
  <conditionalFormatting sqref="C119">
    <cfRule type="containsText" dxfId="79" priority="178" operator="containsText" text="(Nuevo)">
      <formula>NOT(ISERROR(SEARCH("(Nuevo)",C119)))</formula>
    </cfRule>
  </conditionalFormatting>
  <conditionalFormatting sqref="C124">
    <cfRule type="containsText" dxfId="78" priority="179" operator="containsText" text="(Nuevo)">
      <formula>NOT(ISERROR(SEARCH("(Nuevo)",C124)))</formula>
    </cfRule>
  </conditionalFormatting>
  <conditionalFormatting sqref="C129">
    <cfRule type="containsText" dxfId="77" priority="180" operator="containsText" text="(Nuevo)">
      <formula>NOT(ISERROR(SEARCH("(Nuevo)",C129)))</formula>
    </cfRule>
  </conditionalFormatting>
  <conditionalFormatting sqref="C131">
    <cfRule type="containsText" dxfId="76" priority="181" operator="containsText" text="(Nuevo)">
      <formula>NOT(ISERROR(SEARCH("(Nuevo)",C131)))</formula>
    </cfRule>
  </conditionalFormatting>
  <conditionalFormatting sqref="C141">
    <cfRule type="containsText" dxfId="75" priority="183" operator="containsText" text="(Nuevo)">
      <formula>NOT(ISERROR(SEARCH("(Nuevo)",C141)))</formula>
    </cfRule>
  </conditionalFormatting>
  <conditionalFormatting sqref="C155">
    <cfRule type="containsText" dxfId="74" priority="39" operator="containsText" text="(Nuevo)">
      <formula>NOT(ISERROR(SEARCH("(Nuevo)",C155)))</formula>
    </cfRule>
  </conditionalFormatting>
  <conditionalFormatting sqref="C183">
    <cfRule type="containsText" dxfId="73" priority="184" operator="containsText" text="(Nuevo)">
      <formula>NOT(ISERROR(SEARCH("(Nuevo)",C183)))</formula>
    </cfRule>
  </conditionalFormatting>
  <conditionalFormatting sqref="C3:C4 F5 C130 C40:C48 C156:C161 C125:C128 C132 C184:C217 C356:C357 C250 C120:C123">
    <cfRule type="containsText" dxfId="72" priority="238" operator="containsText" text="(Nuevo)">
      <formula>NOT(ISERROR(SEARCH("(Nuevo)",C3)))</formula>
    </cfRule>
  </conditionalFormatting>
  <conditionalFormatting sqref="A4 D4">
    <cfRule type="cellIs" dxfId="71" priority="239" operator="equal">
      <formula>"Isotex"</formula>
    </cfRule>
    <cfRule type="cellIs" dxfId="70" priority="240" operator="equal">
      <formula>"Basaltica (Parq. Ind. D.)"</formula>
    </cfRule>
    <cfRule type="cellIs" dxfId="69" priority="241" operator="equal">
      <formula>"Basaltica (Parque Ind. D.)"</formula>
    </cfRule>
    <cfRule type="cellIs" dxfId="68" priority="242" operator="equal">
      <formula>"Dass (Aut. Duarte)"</formula>
    </cfRule>
    <cfRule type="cellIs" dxfId="67" priority="243" operator="equal">
      <formula>"Basaltica (Aut. Duarte)"</formula>
    </cfRule>
    <cfRule type="cellIs" dxfId="66" priority="244" operator="equal">
      <formula>"GARDA"</formula>
    </cfRule>
    <cfRule type="cellIs" dxfId="65" priority="245" operator="equal">
      <formula>"Induca"</formula>
    </cfRule>
    <cfRule type="cellIs" dxfId="64" priority="246" operator="equal">
      <formula>"Menicucci"</formula>
    </cfRule>
    <cfRule type="cellIs" dxfId="63" priority="247" operator="equal">
      <formula>"Aut. Duarte"</formula>
    </cfRule>
    <cfRule type="cellIs" dxfId="62" priority="248" operator="equal">
      <formula>"METROTEC"</formula>
    </cfRule>
    <cfRule type="cellIs" dxfId="61" priority="249" operator="equal">
      <formula>"Imdomaca"</formula>
    </cfRule>
    <cfRule type="cellIs" dxfId="60" priority="250" operator="equal">
      <formula>"Taller Eban."</formula>
    </cfRule>
    <cfRule type="cellIs" dxfId="59" priority="251" operator="equal">
      <formula>"Valiente Fdez."</formula>
    </cfRule>
    <cfRule type="cellIs" dxfId="58" priority="252" operator="equal">
      <formula>"Geomat"</formula>
    </cfRule>
    <cfRule type="cellIs" dxfId="57" priority="253" operator="equal">
      <formula>"Baldosas de Granito"</formula>
    </cfRule>
    <cfRule type="cellIs" dxfId="56" priority="254" operator="equal">
      <formula>"Bitupol"</formula>
    </cfRule>
    <cfRule type="cellIs" dxfId="55" priority="255" operator="equal">
      <formula>"H. del Caribe"</formula>
    </cfRule>
    <cfRule type="cellIs" dxfId="54" priority="256" operator="equal">
      <formula>"H. Fernández"</formula>
    </cfRule>
    <cfRule type="cellIs" dxfId="53" priority="257" operator="equal">
      <formula>"Innovación"</formula>
    </cfRule>
    <cfRule type="cellIs" dxfId="52" priority="258" operator="equal">
      <formula>"Ac. Estrella"</formula>
    </cfRule>
    <cfRule type="cellIs" dxfId="51" priority="259" operator="equal">
      <formula>"Mundo Eléct."</formula>
    </cfRule>
    <cfRule type="cellIs" dxfId="50" priority="260" operator="equal">
      <formula>"Vinaldom"</formula>
    </cfRule>
    <cfRule type="cellIs" dxfId="49" priority="261" operator="equal">
      <formula>"FA"</formula>
    </cfRule>
    <cfRule type="cellIs" dxfId="48" priority="262" operator="equal">
      <formula>"Metaldom"</formula>
    </cfRule>
    <cfRule type="cellIs" dxfId="47" priority="263" operator="equal">
      <formula>"Basaltica"</formula>
    </cfRule>
    <cfRule type="cellIs" dxfId="46" priority="264" operator="equal">
      <formula>"Mitsubishi"</formula>
    </cfRule>
    <cfRule type="cellIs" dxfId="45" priority="265" operator="equal">
      <formula>"Encof. Hab."</formula>
    </cfRule>
    <cfRule type="cellIs" dxfId="44" priority="266" operator="equal">
      <formula>"Aguayo"</formula>
    </cfRule>
    <cfRule type="cellIs" dxfId="43" priority="267" operator="equal">
      <formula>"Alf. Dom."</formula>
    </cfRule>
    <cfRule type="cellIs" dxfId="42" priority="268" operator="equal">
      <formula>"Otis"</formula>
    </cfRule>
  </conditionalFormatting>
  <conditionalFormatting sqref="C63:C64">
    <cfRule type="containsText" dxfId="41" priority="229" operator="containsText" text="(Nuevo)">
      <formula>NOT(ISERROR(SEARCH("(Nuevo)",C63)))</formula>
    </cfRule>
  </conditionalFormatting>
  <conditionalFormatting sqref="E218:F218">
    <cfRule type="cellIs" dxfId="40" priority="3" operator="equal">
      <formula>"Tavares Industrial"</formula>
    </cfRule>
    <cfRule type="cellIs" dxfId="39" priority="4" operator="equal">
      <formula>"Almacenes Unidos"</formula>
    </cfRule>
    <cfRule type="cellIs" dxfId="38" priority="5" operator="equal">
      <formula>"innovacentro"</formula>
    </cfRule>
    <cfRule type="cellIs" dxfId="37" priority="6" operator="equal">
      <formula>"Isotex"</formula>
    </cfRule>
    <cfRule type="cellIs" dxfId="36" priority="7" operator="equal">
      <formula>"Basaltica (Parq. Ind. D.)"</formula>
    </cfRule>
    <cfRule type="cellIs" dxfId="35" priority="8" operator="equal">
      <formula>"Basaltica (Parque Ind. D.)"</formula>
    </cfRule>
    <cfRule type="cellIs" dxfId="34" priority="9" operator="equal">
      <formula>"Dass (Aut. Duarte)"</formula>
    </cfRule>
    <cfRule type="cellIs" dxfId="33" priority="10" operator="equal">
      <formula>"Basaltica (Aut. Duarte)"</formula>
    </cfRule>
    <cfRule type="cellIs" dxfId="32" priority="11" operator="equal">
      <formula>"GARDA"</formula>
    </cfRule>
    <cfRule type="cellIs" dxfId="31" priority="12" operator="equal">
      <formula>"Induca"</formula>
    </cfRule>
    <cfRule type="cellIs" dxfId="30" priority="13" operator="equal">
      <formula>"Menicucci"</formula>
    </cfRule>
    <cfRule type="cellIs" dxfId="29" priority="14" operator="equal">
      <formula>"Aut. Duarte"</formula>
    </cfRule>
    <cfRule type="cellIs" dxfId="28" priority="15" operator="equal">
      <formula>"METROTEC"</formula>
    </cfRule>
    <cfRule type="cellIs" dxfId="27" priority="16" operator="equal">
      <formula>"Imdomaca"</formula>
    </cfRule>
    <cfRule type="cellIs" dxfId="26" priority="17" operator="equal">
      <formula>"Taller Eban."</formula>
    </cfRule>
    <cfRule type="cellIs" dxfId="25" priority="18" operator="equal">
      <formula>"Valiente Fdez."</formula>
    </cfRule>
    <cfRule type="cellIs" dxfId="24" priority="19" operator="equal">
      <formula>"Geomat"</formula>
    </cfRule>
    <cfRule type="cellIs" dxfId="23" priority="20" operator="equal">
      <formula>"Baldosas de Granito"</formula>
    </cfRule>
    <cfRule type="cellIs" dxfId="22" priority="21" operator="equal">
      <formula>"Bitupol"</formula>
    </cfRule>
    <cfRule type="cellIs" dxfId="21" priority="22" operator="equal">
      <formula>"H. del Caribe"</formula>
    </cfRule>
    <cfRule type="cellIs" dxfId="20" priority="23" operator="equal">
      <formula>"H. Fernández"</formula>
    </cfRule>
    <cfRule type="cellIs" dxfId="19" priority="24" operator="equal">
      <formula>"Innovación"</formula>
    </cfRule>
    <cfRule type="cellIs" dxfId="18" priority="25" operator="equal">
      <formula>"Ac. Estrella"</formula>
    </cfRule>
    <cfRule type="cellIs" dxfId="17" priority="26" operator="equal">
      <formula>"Mundo Eléct."</formula>
    </cfRule>
    <cfRule type="cellIs" dxfId="16" priority="27" operator="equal">
      <formula>"Vinaldom"</formula>
    </cfRule>
    <cfRule type="cellIs" dxfId="15" priority="28" operator="equal">
      <formula>"FA"</formula>
    </cfRule>
    <cfRule type="cellIs" dxfId="14" priority="29" operator="equal">
      <formula>"Metaldom"</formula>
    </cfRule>
    <cfRule type="cellIs" dxfId="13" priority="30" operator="equal">
      <formula>"Basaltica"</formula>
    </cfRule>
    <cfRule type="cellIs" dxfId="12" priority="31" operator="equal">
      <formula>"Mitsubishi"</formula>
    </cfRule>
    <cfRule type="cellIs" dxfId="11" priority="32" operator="equal">
      <formula>"Encof. Hab."</formula>
    </cfRule>
    <cfRule type="cellIs" dxfId="10" priority="33" operator="equal">
      <formula>"Aguayo"</formula>
    </cfRule>
    <cfRule type="cellIs" dxfId="9" priority="34" operator="equal">
      <formula>"Alf. Dom."</formula>
    </cfRule>
    <cfRule type="cellIs" dxfId="8" priority="35" operator="equal">
      <formula>"Otis"</formula>
    </cfRule>
  </conditionalFormatting>
  <conditionalFormatting sqref="C218:C249">
    <cfRule type="containsText" dxfId="7" priority="38" operator="containsText" text="(Nuevo)">
      <formula>NOT(ISERROR(SEARCH("(Nuevo)",C218)))</formula>
    </cfRule>
  </conditionalFormatting>
  <pageMargins left="0.55118110236220474" right="0" top="0.19685039370078741" bottom="0.74803149606299213" header="0" footer="0"/>
  <pageSetup scale="83" orientation="portrait" r:id="rId1"/>
  <headerFooter>
    <oddFooter>&amp;LCONSTRUCTORA  SALAZAR MARIZAN (CONSALMA) S.R.L.&amp;C&amp;A&amp;RPág.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183"/>
  <sheetViews>
    <sheetView view="pageBreakPreview" zoomScaleNormal="100" workbookViewId="0">
      <pane ySplit="4" topLeftCell="A115" activePane="bottomLeft" state="frozen"/>
      <selection pane="bottomLeft" activeCell="C131" sqref="C131"/>
    </sheetView>
  </sheetViews>
  <sheetFormatPr baseColWidth="10" defaultColWidth="14.44140625" defaultRowHeight="15" customHeight="1" x14ac:dyDescent="0.15"/>
  <cols>
    <col min="1" max="1" width="10.6640625" style="1" customWidth="1"/>
    <col min="2" max="2" width="60.88671875" style="1" customWidth="1"/>
    <col min="3" max="3" width="9.5546875" style="1" customWidth="1"/>
    <col min="4" max="4" width="8.44140625" style="1" customWidth="1"/>
    <col min="5" max="5" width="7.44140625" style="1" customWidth="1"/>
    <col min="6" max="6" width="10.6640625" style="1" customWidth="1"/>
    <col min="7" max="7" width="10.5546875" style="1" hidden="1" customWidth="1"/>
    <col min="8" max="10" width="5" style="1" hidden="1" customWidth="1"/>
    <col min="11" max="11" width="3.6640625" style="1" hidden="1" customWidth="1"/>
    <col min="12" max="12" width="3.5546875" style="1" hidden="1" customWidth="1"/>
    <col min="13" max="13" width="4.88671875" style="1" hidden="1" customWidth="1"/>
    <col min="14" max="14" width="1.6640625" style="1" customWidth="1"/>
    <col min="15" max="24" width="8.88671875" style="1" customWidth="1"/>
    <col min="25" max="16384" width="14.44140625" style="1"/>
  </cols>
  <sheetData>
    <row r="1" spans="1:24" ht="15" customHeight="1" x14ac:dyDescent="0.3">
      <c r="A1" s="229" t="s">
        <v>460</v>
      </c>
      <c r="B1" s="229"/>
      <c r="C1" s="229"/>
      <c r="D1" s="229"/>
      <c r="E1" s="229"/>
      <c r="F1" s="229"/>
    </row>
    <row r="2" spans="1:24" ht="13.2" x14ac:dyDescent="0.15">
      <c r="A2" s="2"/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30"/>
      <c r="N2" s="31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x14ac:dyDescent="0.35">
      <c r="A3" s="5"/>
      <c r="B3" s="178" t="s">
        <v>461</v>
      </c>
      <c r="C3" s="179" t="s">
        <v>8</v>
      </c>
      <c r="D3" s="6" t="s">
        <v>462</v>
      </c>
      <c r="E3" s="6" t="s">
        <v>2</v>
      </c>
      <c r="F3" s="179" t="s">
        <v>463</v>
      </c>
      <c r="G3" s="6" t="s">
        <v>464</v>
      </c>
      <c r="H3" s="6" t="s">
        <v>465</v>
      </c>
      <c r="I3" s="6" t="s">
        <v>466</v>
      </c>
      <c r="J3" s="6" t="s">
        <v>467</v>
      </c>
      <c r="K3" s="6" t="s">
        <v>468</v>
      </c>
      <c r="L3" s="6" t="s">
        <v>469</v>
      </c>
      <c r="M3" s="6" t="s">
        <v>470</v>
      </c>
      <c r="N3" s="31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3.2" x14ac:dyDescent="0.15">
      <c r="A4" s="7"/>
      <c r="B4" s="8"/>
      <c r="C4" s="9"/>
      <c r="D4" s="10"/>
      <c r="E4" s="11"/>
      <c r="F4" s="2"/>
      <c r="G4" s="4"/>
      <c r="H4" s="4"/>
      <c r="I4" s="4"/>
      <c r="J4" s="4"/>
      <c r="K4" s="4"/>
      <c r="L4" s="4"/>
      <c r="M4" s="4"/>
      <c r="N4" s="3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3.2" x14ac:dyDescent="0.15">
      <c r="A5" s="12" t="s">
        <v>471</v>
      </c>
      <c r="B5" s="13"/>
      <c r="C5" s="7"/>
      <c r="D5" s="2"/>
      <c r="E5" s="2"/>
      <c r="F5" s="2"/>
      <c r="G5" s="4"/>
      <c r="H5" s="4"/>
      <c r="I5" s="4"/>
      <c r="J5" s="4"/>
      <c r="K5" s="4"/>
      <c r="L5" s="4"/>
      <c r="M5" s="4"/>
      <c r="N5" s="3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3.2" x14ac:dyDescent="0.15">
      <c r="A6" s="14"/>
      <c r="B6" s="15"/>
      <c r="C6" s="7"/>
      <c r="D6" s="2"/>
      <c r="E6" s="2"/>
      <c r="F6" s="2"/>
      <c r="G6" s="4"/>
      <c r="H6" s="4"/>
      <c r="I6" s="4"/>
      <c r="J6" s="4"/>
      <c r="K6" s="4"/>
      <c r="L6" s="4"/>
      <c r="M6" s="4"/>
      <c r="N6" s="3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2.6" x14ac:dyDescent="0.15">
      <c r="A7" s="16">
        <v>50000000</v>
      </c>
      <c r="B7" s="180" t="s">
        <v>472</v>
      </c>
      <c r="C7" s="17"/>
      <c r="D7" s="17"/>
      <c r="E7" s="18"/>
      <c r="F7" s="17"/>
      <c r="G7" s="19"/>
      <c r="H7" s="19"/>
      <c r="I7" s="19"/>
      <c r="J7" s="19"/>
      <c r="K7" s="19"/>
      <c r="L7" s="19"/>
      <c r="M7" s="19"/>
      <c r="N7" s="17"/>
      <c r="O7" s="18"/>
      <c r="P7" s="18"/>
      <c r="Q7" s="18"/>
      <c r="R7" s="18"/>
      <c r="S7" s="18"/>
      <c r="T7" s="18"/>
      <c r="U7" s="18"/>
      <c r="V7" s="18"/>
      <c r="W7" s="18"/>
      <c r="X7" s="18"/>
    </row>
    <row r="8" spans="1:24" ht="13.2" x14ac:dyDescent="0.15">
      <c r="A8" s="20"/>
      <c r="B8" s="15"/>
      <c r="C8" s="7"/>
      <c r="D8" s="2"/>
      <c r="E8" s="2"/>
      <c r="F8" s="2"/>
      <c r="G8" s="4"/>
      <c r="H8" s="4"/>
      <c r="I8" s="4"/>
      <c r="J8" s="4"/>
      <c r="K8" s="4"/>
      <c r="L8" s="4"/>
      <c r="M8" s="4"/>
      <c r="N8" s="3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3.2" x14ac:dyDescent="0.15">
      <c r="A9" s="20"/>
      <c r="B9" s="15"/>
      <c r="C9" s="7"/>
      <c r="D9" s="2"/>
      <c r="E9" s="2"/>
      <c r="F9" s="2"/>
      <c r="G9" s="4"/>
      <c r="H9" s="4"/>
      <c r="I9" s="4"/>
      <c r="J9" s="4"/>
      <c r="K9" s="4"/>
      <c r="L9" s="4"/>
      <c r="M9" s="4"/>
      <c r="N9" s="34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2.6" x14ac:dyDescent="0.15">
      <c r="A10" s="16">
        <v>50011000</v>
      </c>
      <c r="B10" s="181" t="s">
        <v>473</v>
      </c>
      <c r="C10" s="17"/>
      <c r="D10" s="17"/>
      <c r="E10" s="18"/>
      <c r="F10" s="17"/>
      <c r="G10" s="19"/>
      <c r="H10" s="19"/>
      <c r="I10" s="19"/>
      <c r="J10" s="19"/>
      <c r="K10" s="19"/>
      <c r="L10" s="19"/>
      <c r="M10" s="19"/>
      <c r="N10" s="17"/>
      <c r="O10" s="18"/>
      <c r="P10" s="18"/>
      <c r="Q10" s="18"/>
      <c r="R10" s="18"/>
      <c r="S10" s="18"/>
      <c r="T10" s="18"/>
      <c r="U10" s="18"/>
      <c r="V10" s="18"/>
      <c r="W10" s="18"/>
      <c r="X10" s="18"/>
    </row>
    <row r="11" spans="1:24" ht="13.2" x14ac:dyDescent="0.15">
      <c r="A11" s="21">
        <v>50011001</v>
      </c>
      <c r="B11" s="170" t="s">
        <v>474</v>
      </c>
      <c r="C11" s="23">
        <v>628.86</v>
      </c>
      <c r="D11" s="24">
        <v>1</v>
      </c>
      <c r="E11" s="25" t="s">
        <v>22</v>
      </c>
      <c r="F11" s="26">
        <v>3.5</v>
      </c>
      <c r="G11" s="27"/>
      <c r="H11" s="27"/>
      <c r="I11" s="27">
        <v>1</v>
      </c>
      <c r="J11" s="27"/>
      <c r="K11" s="27"/>
      <c r="L11" s="27"/>
      <c r="M11" s="27">
        <v>1</v>
      </c>
      <c r="N11" s="33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3.2" x14ac:dyDescent="0.15">
      <c r="A12" s="21">
        <v>50011002</v>
      </c>
      <c r="B12" s="170" t="s">
        <v>475</v>
      </c>
      <c r="C12" s="23">
        <v>2500</v>
      </c>
      <c r="D12" s="24">
        <v>1</v>
      </c>
      <c r="E12" s="25" t="s">
        <v>22</v>
      </c>
      <c r="F12" s="26">
        <v>2.0499999999999998</v>
      </c>
      <c r="G12" s="27"/>
      <c r="H12" s="27">
        <v>1</v>
      </c>
      <c r="I12" s="27"/>
      <c r="J12" s="27"/>
      <c r="K12" s="27">
        <v>1</v>
      </c>
      <c r="L12" s="27">
        <v>1</v>
      </c>
      <c r="M12" s="27">
        <v>1</v>
      </c>
      <c r="N12" s="33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5.75" customHeight="1" x14ac:dyDescent="0.15">
      <c r="A13" s="21">
        <v>50011003</v>
      </c>
      <c r="B13" s="170" t="s">
        <v>476</v>
      </c>
      <c r="C13" s="23">
        <v>198.38</v>
      </c>
      <c r="D13" s="24">
        <v>1</v>
      </c>
      <c r="E13" s="25" t="s">
        <v>139</v>
      </c>
      <c r="F13" s="26">
        <v>22</v>
      </c>
      <c r="G13" s="27"/>
      <c r="H13" s="27">
        <v>1</v>
      </c>
      <c r="I13" s="27"/>
      <c r="J13" s="27"/>
      <c r="K13" s="27">
        <v>1</v>
      </c>
      <c r="L13" s="27">
        <v>1</v>
      </c>
      <c r="M13" s="27">
        <v>1</v>
      </c>
      <c r="N13" s="33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5.75" customHeight="1" x14ac:dyDescent="0.15">
      <c r="A14" s="21">
        <v>50011004</v>
      </c>
      <c r="B14" s="170" t="s">
        <v>477</v>
      </c>
      <c r="C14" s="23">
        <v>136.38</v>
      </c>
      <c r="D14" s="24">
        <v>1</v>
      </c>
      <c r="E14" s="25" t="s">
        <v>139</v>
      </c>
      <c r="F14" s="26">
        <v>32</v>
      </c>
      <c r="G14" s="27"/>
      <c r="H14" s="27">
        <v>1</v>
      </c>
      <c r="I14" s="27"/>
      <c r="J14" s="27"/>
      <c r="K14" s="27">
        <v>1</v>
      </c>
      <c r="L14" s="27">
        <v>1</v>
      </c>
      <c r="M14" s="27">
        <v>1</v>
      </c>
      <c r="N14" s="33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5.75" customHeight="1" x14ac:dyDescent="0.15">
      <c r="A15" s="21">
        <v>50011005</v>
      </c>
      <c r="B15" s="170" t="s">
        <v>478</v>
      </c>
      <c r="C15" s="23">
        <v>335.71</v>
      </c>
      <c r="D15" s="24">
        <v>1</v>
      </c>
      <c r="E15" s="25" t="s">
        <v>139</v>
      </c>
      <c r="F15" s="26">
        <v>13</v>
      </c>
      <c r="G15" s="27"/>
      <c r="H15" s="27">
        <v>1</v>
      </c>
      <c r="I15" s="27"/>
      <c r="J15" s="27"/>
      <c r="K15" s="27">
        <v>1</v>
      </c>
      <c r="L15" s="27">
        <v>1</v>
      </c>
      <c r="M15" s="27">
        <v>1</v>
      </c>
      <c r="N15" s="33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5.75" customHeight="1" x14ac:dyDescent="0.15">
      <c r="A16" s="21">
        <v>50011006</v>
      </c>
      <c r="B16" s="170" t="s">
        <v>479</v>
      </c>
      <c r="C16" s="23">
        <v>250</v>
      </c>
      <c r="D16" s="24">
        <v>1</v>
      </c>
      <c r="E16" s="25" t="s">
        <v>139</v>
      </c>
      <c r="F16" s="26">
        <v>19.7</v>
      </c>
      <c r="G16" s="27"/>
      <c r="H16" s="27">
        <v>1</v>
      </c>
      <c r="I16" s="27"/>
      <c r="J16" s="27"/>
      <c r="K16" s="27">
        <v>1</v>
      </c>
      <c r="L16" s="27">
        <v>1</v>
      </c>
      <c r="M16" s="27">
        <v>1</v>
      </c>
      <c r="N16" s="33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5.75" customHeight="1" x14ac:dyDescent="0.15">
      <c r="A17" s="21">
        <v>50011007</v>
      </c>
      <c r="B17" s="170" t="s">
        <v>479</v>
      </c>
      <c r="C17" s="23">
        <v>2500</v>
      </c>
      <c r="D17" s="24">
        <v>1</v>
      </c>
      <c r="E17" s="25" t="s">
        <v>22</v>
      </c>
      <c r="F17" s="26">
        <v>1970</v>
      </c>
      <c r="G17" s="206"/>
      <c r="H17" s="206"/>
      <c r="I17" s="206"/>
      <c r="J17" s="206"/>
      <c r="K17" s="206"/>
      <c r="L17" s="206"/>
      <c r="M17" s="206"/>
      <c r="N17" s="33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5.75" customHeight="1" x14ac:dyDescent="0.15">
      <c r="A18" s="20"/>
      <c r="B18" s="15"/>
      <c r="C18" s="7"/>
      <c r="D18" s="2"/>
      <c r="E18" s="2"/>
      <c r="F18" s="2"/>
      <c r="G18" s="4"/>
      <c r="H18" s="4"/>
      <c r="I18" s="4"/>
      <c r="J18" s="4"/>
      <c r="K18" s="4"/>
      <c r="L18" s="4"/>
      <c r="M18" s="4"/>
      <c r="N18" s="34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5.75" customHeight="1" x14ac:dyDescent="0.15">
      <c r="A19" s="16">
        <v>50013000</v>
      </c>
      <c r="B19" s="181" t="s">
        <v>480</v>
      </c>
      <c r="C19" s="17"/>
      <c r="D19" s="17"/>
      <c r="E19" s="18"/>
      <c r="F19" s="17"/>
      <c r="G19" s="19"/>
      <c r="H19" s="19"/>
      <c r="I19" s="19"/>
      <c r="J19" s="19"/>
      <c r="K19" s="19"/>
      <c r="L19" s="19"/>
      <c r="M19" s="19"/>
      <c r="N19" s="17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ht="26.4" x14ac:dyDescent="0.15">
      <c r="A20" s="21">
        <v>50013001</v>
      </c>
      <c r="B20" s="170" t="s">
        <v>481</v>
      </c>
      <c r="C20" s="23">
        <v>1145.72</v>
      </c>
      <c r="D20" s="24">
        <v>1</v>
      </c>
      <c r="E20" s="25" t="s">
        <v>22</v>
      </c>
      <c r="F20" s="26">
        <v>2.5</v>
      </c>
      <c r="G20" s="27"/>
      <c r="H20" s="27">
        <v>1</v>
      </c>
      <c r="I20" s="27"/>
      <c r="J20" s="27"/>
      <c r="K20" s="27">
        <v>1</v>
      </c>
      <c r="L20" s="27">
        <v>1</v>
      </c>
      <c r="M20" s="27">
        <v>1</v>
      </c>
      <c r="N20" s="33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3.2" x14ac:dyDescent="0.15">
      <c r="A21" s="21"/>
      <c r="B21" s="170" t="s">
        <v>644</v>
      </c>
      <c r="C21" s="23">
        <v>258.25</v>
      </c>
      <c r="D21" s="24">
        <v>1</v>
      </c>
      <c r="E21" s="25" t="s">
        <v>22</v>
      </c>
      <c r="F21" s="26">
        <v>2.5</v>
      </c>
      <c r="G21" s="27"/>
      <c r="H21" s="27"/>
      <c r="I21" s="27"/>
      <c r="J21" s="27"/>
      <c r="K21" s="27"/>
      <c r="L21" s="27"/>
      <c r="M21" s="27"/>
      <c r="N21" s="33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26.4" x14ac:dyDescent="0.15">
      <c r="A22" s="21">
        <v>50013002</v>
      </c>
      <c r="B22" s="170" t="s">
        <v>482</v>
      </c>
      <c r="C22" s="23">
        <v>1745.72</v>
      </c>
      <c r="D22" s="24">
        <v>1</v>
      </c>
      <c r="E22" s="25" t="s">
        <v>22</v>
      </c>
      <c r="F22" s="26">
        <v>2.5</v>
      </c>
      <c r="G22" s="27"/>
      <c r="H22" s="27">
        <v>1</v>
      </c>
      <c r="I22" s="27"/>
      <c r="J22" s="27"/>
      <c r="K22" s="27">
        <v>1</v>
      </c>
      <c r="L22" s="27">
        <v>1</v>
      </c>
      <c r="M22" s="27">
        <v>1</v>
      </c>
      <c r="N22" s="33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3.2" x14ac:dyDescent="0.15">
      <c r="A23" s="21">
        <v>50013003</v>
      </c>
      <c r="B23" s="170" t="s">
        <v>175</v>
      </c>
      <c r="C23" s="23">
        <v>1202.32</v>
      </c>
      <c r="D23" s="24">
        <v>1</v>
      </c>
      <c r="E23" s="25" t="s">
        <v>62</v>
      </c>
      <c r="F23" s="26">
        <v>3</v>
      </c>
      <c r="G23" s="27"/>
      <c r="H23" s="27">
        <v>1</v>
      </c>
      <c r="I23" s="27"/>
      <c r="J23" s="27"/>
      <c r="K23" s="27">
        <v>1</v>
      </c>
      <c r="L23" s="27">
        <v>1</v>
      </c>
      <c r="M23" s="27"/>
      <c r="N23" s="33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39.6" x14ac:dyDescent="0.15">
      <c r="A24" s="21">
        <v>50013004</v>
      </c>
      <c r="B24" s="170" t="s">
        <v>483</v>
      </c>
      <c r="C24" s="23">
        <v>2003.87</v>
      </c>
      <c r="D24" s="24">
        <v>1</v>
      </c>
      <c r="E24" s="25" t="s">
        <v>62</v>
      </c>
      <c r="F24" s="26">
        <v>1.8</v>
      </c>
      <c r="G24" s="27"/>
      <c r="H24" s="27">
        <v>1</v>
      </c>
      <c r="I24" s="27"/>
      <c r="J24" s="27"/>
      <c r="K24" s="27">
        <v>1</v>
      </c>
      <c r="L24" s="27">
        <v>1</v>
      </c>
      <c r="M24" s="27"/>
      <c r="N24" s="33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26.4" x14ac:dyDescent="0.15">
      <c r="A25" s="21">
        <v>50013005</v>
      </c>
      <c r="B25" s="170" t="s">
        <v>484</v>
      </c>
      <c r="C25" s="23" t="s">
        <v>485</v>
      </c>
      <c r="D25" s="24" t="s">
        <v>486</v>
      </c>
      <c r="E25" s="25"/>
      <c r="F25" s="26"/>
      <c r="G25" s="27"/>
      <c r="H25" s="27"/>
      <c r="I25" s="27"/>
      <c r="J25" s="27"/>
      <c r="K25" s="27"/>
      <c r="L25" s="27"/>
      <c r="M25" s="27"/>
      <c r="N25" s="33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3.2" x14ac:dyDescent="0.15">
      <c r="A26" s="21">
        <v>50013006</v>
      </c>
      <c r="B26" s="170" t="s">
        <v>487</v>
      </c>
      <c r="C26" s="23">
        <v>819.77</v>
      </c>
      <c r="D26" s="24">
        <v>1</v>
      </c>
      <c r="E26" s="25" t="s">
        <v>62</v>
      </c>
      <c r="F26" s="26">
        <v>4.4000000000000004</v>
      </c>
      <c r="G26" s="27"/>
      <c r="H26" s="27">
        <v>1</v>
      </c>
      <c r="I26" s="27"/>
      <c r="J26" s="27"/>
      <c r="K26" s="27">
        <v>1</v>
      </c>
      <c r="L26" s="27">
        <v>1</v>
      </c>
      <c r="M26" s="27"/>
      <c r="N26" s="33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3.2" x14ac:dyDescent="0.15">
      <c r="A27" s="21">
        <v>50013007</v>
      </c>
      <c r="B27" s="170" t="s">
        <v>176</v>
      </c>
      <c r="C27" s="23">
        <v>550</v>
      </c>
      <c r="D27" s="24">
        <v>1</v>
      </c>
      <c r="E27" s="25" t="s">
        <v>174</v>
      </c>
      <c r="F27" s="26"/>
      <c r="G27" s="27"/>
      <c r="H27" s="27"/>
      <c r="I27" s="27"/>
      <c r="J27" s="27"/>
      <c r="K27" s="27"/>
      <c r="L27" s="27"/>
      <c r="M27" s="27"/>
      <c r="N27" s="33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26.4" x14ac:dyDescent="0.15">
      <c r="A28" s="21">
        <v>50013008</v>
      </c>
      <c r="B28" s="170" t="s">
        <v>488</v>
      </c>
      <c r="C28" s="23">
        <v>1745.72</v>
      </c>
      <c r="D28" s="24">
        <v>1</v>
      </c>
      <c r="E28" s="25" t="s">
        <v>22</v>
      </c>
      <c r="F28" s="26">
        <v>2.5</v>
      </c>
      <c r="G28" s="27"/>
      <c r="H28" s="27">
        <v>1</v>
      </c>
      <c r="I28" s="27"/>
      <c r="J28" s="27"/>
      <c r="K28" s="27">
        <v>1</v>
      </c>
      <c r="L28" s="27">
        <v>1</v>
      </c>
      <c r="M28" s="27">
        <v>1</v>
      </c>
      <c r="N28" s="33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5.75" customHeight="1" x14ac:dyDescent="0.15">
      <c r="A29" s="20"/>
      <c r="B29" s="15"/>
      <c r="C29" s="7"/>
      <c r="D29" s="2"/>
      <c r="E29" s="2"/>
      <c r="F29" s="2"/>
      <c r="G29" s="4"/>
      <c r="H29" s="4"/>
      <c r="I29" s="4"/>
      <c r="J29" s="4"/>
      <c r="K29" s="4"/>
      <c r="L29" s="4"/>
      <c r="M29" s="4"/>
      <c r="N29" s="34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5.75" customHeight="1" x14ac:dyDescent="0.15">
      <c r="A30" s="20"/>
      <c r="B30" s="15"/>
      <c r="C30" s="7"/>
      <c r="D30" s="2"/>
      <c r="E30" s="2"/>
      <c r="F30" s="2"/>
      <c r="G30" s="4"/>
      <c r="H30" s="4"/>
      <c r="I30" s="4"/>
      <c r="J30" s="4"/>
      <c r="K30" s="4"/>
      <c r="L30" s="4"/>
      <c r="M30" s="4"/>
      <c r="N30" s="33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5.75" customHeight="1" x14ac:dyDescent="0.15">
      <c r="A31" s="16">
        <v>50024000</v>
      </c>
      <c r="B31" s="181" t="s">
        <v>489</v>
      </c>
      <c r="C31" s="17"/>
      <c r="D31" s="17"/>
      <c r="E31" s="18"/>
      <c r="F31" s="17"/>
      <c r="G31" s="19"/>
      <c r="H31" s="19"/>
      <c r="I31" s="19"/>
      <c r="J31" s="19"/>
      <c r="K31" s="19"/>
      <c r="L31" s="19"/>
      <c r="M31" s="19"/>
      <c r="N31" s="17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ht="13.2" x14ac:dyDescent="0.15">
      <c r="A32" s="21">
        <v>50024001</v>
      </c>
      <c r="B32" s="170" t="s">
        <v>490</v>
      </c>
      <c r="C32" s="23">
        <v>752.22</v>
      </c>
      <c r="D32" s="24">
        <v>1</v>
      </c>
      <c r="E32" s="25" t="s">
        <v>138</v>
      </c>
      <c r="F32" s="26">
        <v>3.5</v>
      </c>
      <c r="G32" s="27"/>
      <c r="H32" s="27">
        <v>1</v>
      </c>
      <c r="I32" s="27"/>
      <c r="J32" s="27"/>
      <c r="K32" s="27"/>
      <c r="L32" s="27">
        <v>1</v>
      </c>
      <c r="M32" s="27"/>
      <c r="N32" s="33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13.2" x14ac:dyDescent="0.15">
      <c r="A33" s="21">
        <v>50024002</v>
      </c>
      <c r="B33" s="170" t="s">
        <v>491</v>
      </c>
      <c r="C33" s="23">
        <v>658.19</v>
      </c>
      <c r="D33" s="24">
        <v>1</v>
      </c>
      <c r="E33" s="25" t="s">
        <v>138</v>
      </c>
      <c r="F33" s="26">
        <v>4</v>
      </c>
      <c r="G33" s="27"/>
      <c r="H33" s="27">
        <v>1</v>
      </c>
      <c r="I33" s="27"/>
      <c r="J33" s="27"/>
      <c r="K33" s="27"/>
      <c r="L33" s="27">
        <v>1</v>
      </c>
      <c r="M33" s="27"/>
      <c r="N33" s="33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26.4" x14ac:dyDescent="0.15">
      <c r="A34" s="21">
        <v>50024003</v>
      </c>
      <c r="B34" s="170" t="s">
        <v>492</v>
      </c>
      <c r="C34" s="23">
        <v>752.22</v>
      </c>
      <c r="D34" s="24">
        <v>1</v>
      </c>
      <c r="E34" s="25" t="s">
        <v>138</v>
      </c>
      <c r="F34" s="26">
        <v>3.5</v>
      </c>
      <c r="G34" s="27"/>
      <c r="H34" s="27">
        <v>1</v>
      </c>
      <c r="I34" s="27"/>
      <c r="J34" s="27"/>
      <c r="K34" s="27"/>
      <c r="L34" s="27">
        <v>1</v>
      </c>
      <c r="M34" s="27"/>
      <c r="N34" s="33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3.2" x14ac:dyDescent="0.15">
      <c r="A35" s="21">
        <v>50024004</v>
      </c>
      <c r="B35" s="170" t="s">
        <v>493</v>
      </c>
      <c r="C35" s="23">
        <v>967.05</v>
      </c>
      <c r="D35" s="24">
        <v>1</v>
      </c>
      <c r="E35" s="182" t="s">
        <v>22</v>
      </c>
      <c r="F35" s="26">
        <v>2.35</v>
      </c>
      <c r="G35" s="27"/>
      <c r="H35" s="27"/>
      <c r="I35" s="27">
        <v>1</v>
      </c>
      <c r="J35" s="27"/>
      <c r="K35" s="27"/>
      <c r="L35" s="27">
        <v>1</v>
      </c>
      <c r="M35" s="27"/>
      <c r="N35" s="33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26.4" x14ac:dyDescent="0.15">
      <c r="A36" s="21">
        <v>50024005</v>
      </c>
      <c r="B36" s="170" t="s">
        <v>494</v>
      </c>
      <c r="C36" s="23">
        <v>2771.34</v>
      </c>
      <c r="D36" s="24">
        <v>1</v>
      </c>
      <c r="E36" s="182" t="s">
        <v>22</v>
      </c>
      <c r="F36" s="26">
        <v>0.95</v>
      </c>
      <c r="G36" s="27"/>
      <c r="H36" s="27">
        <v>1</v>
      </c>
      <c r="I36" s="27"/>
      <c r="J36" s="27"/>
      <c r="K36" s="27"/>
      <c r="L36" s="27">
        <v>1</v>
      </c>
      <c r="M36" s="27"/>
      <c r="N36" s="33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26.4" x14ac:dyDescent="0.15">
      <c r="A37" s="21">
        <v>50024006</v>
      </c>
      <c r="B37" s="170" t="s">
        <v>622</v>
      </c>
      <c r="C37" s="23">
        <v>258.25</v>
      </c>
      <c r="D37" s="24">
        <v>1</v>
      </c>
      <c r="E37" s="25" t="s">
        <v>138</v>
      </c>
      <c r="F37" s="26">
        <v>8.8000000000000007</v>
      </c>
      <c r="G37" s="27"/>
      <c r="H37" s="27"/>
      <c r="I37" s="27">
        <v>1</v>
      </c>
      <c r="J37" s="27"/>
      <c r="K37" s="27"/>
      <c r="L37" s="27">
        <v>1</v>
      </c>
      <c r="M37" s="27"/>
      <c r="N37" s="33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26.4" x14ac:dyDescent="0.15">
      <c r="A38" s="21">
        <v>50024007</v>
      </c>
      <c r="B38" s="170" t="s">
        <v>495</v>
      </c>
      <c r="C38" s="23">
        <v>683.84</v>
      </c>
      <c r="D38" s="24">
        <v>1</v>
      </c>
      <c r="E38" s="25" t="s">
        <v>138</v>
      </c>
      <c r="F38" s="26">
        <v>3.85</v>
      </c>
      <c r="G38" s="27"/>
      <c r="H38" s="27">
        <v>1</v>
      </c>
      <c r="I38" s="27"/>
      <c r="J38" s="27"/>
      <c r="K38" s="27"/>
      <c r="L38" s="27">
        <v>1</v>
      </c>
      <c r="M38" s="27"/>
      <c r="N38" s="33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5.75" customHeight="1" x14ac:dyDescent="0.15">
      <c r="A39" s="20"/>
      <c r="B39" s="15"/>
      <c r="C39" s="7"/>
      <c r="D39" s="2"/>
      <c r="E39" s="2"/>
      <c r="F39" s="2"/>
      <c r="G39" s="4"/>
      <c r="H39" s="4"/>
      <c r="I39" s="4"/>
      <c r="J39" s="4"/>
      <c r="K39" s="4"/>
      <c r="L39" s="4"/>
      <c r="M39" s="4"/>
      <c r="N39" s="34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5.75" customHeight="1" x14ac:dyDescent="0.15">
      <c r="A40" s="16">
        <v>50028000</v>
      </c>
      <c r="B40" s="181" t="s">
        <v>496</v>
      </c>
      <c r="C40" s="17"/>
      <c r="D40" s="17"/>
      <c r="E40" s="18"/>
      <c r="F40" s="17"/>
      <c r="G40" s="19"/>
      <c r="H40" s="19"/>
      <c r="I40" s="19"/>
      <c r="J40" s="19"/>
      <c r="K40" s="19"/>
      <c r="L40" s="19"/>
      <c r="M40" s="19"/>
      <c r="N40" s="17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r="41" spans="1:24" ht="15.75" customHeight="1" x14ac:dyDescent="0.15">
      <c r="A41" s="21">
        <f>A40+1</f>
        <v>50028001</v>
      </c>
      <c r="B41" s="170" t="s">
        <v>685</v>
      </c>
      <c r="C41" s="23">
        <v>59.84</v>
      </c>
      <c r="D41" s="24">
        <v>1</v>
      </c>
      <c r="E41" s="25" t="s">
        <v>138</v>
      </c>
      <c r="F41" s="26">
        <v>44</v>
      </c>
      <c r="G41" s="27"/>
      <c r="H41" s="27">
        <v>1</v>
      </c>
      <c r="I41" s="27"/>
      <c r="J41" s="27"/>
      <c r="K41" s="27"/>
      <c r="L41" s="27">
        <v>1</v>
      </c>
      <c r="M41" s="27"/>
      <c r="N41" s="33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5.75" customHeight="1" x14ac:dyDescent="0.15">
      <c r="A42" s="7"/>
      <c r="B42" s="15"/>
      <c r="C42" s="7"/>
      <c r="D42" s="2"/>
      <c r="E42" s="2"/>
      <c r="F42" s="2"/>
      <c r="G42" s="4"/>
      <c r="H42" s="4"/>
      <c r="I42" s="4"/>
      <c r="J42" s="4"/>
      <c r="K42" s="4"/>
      <c r="L42" s="4"/>
      <c r="M42" s="4"/>
      <c r="N42" s="34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5.75" customHeight="1" x14ac:dyDescent="0.15">
      <c r="A43" s="16">
        <v>50100000</v>
      </c>
      <c r="B43" s="180" t="s">
        <v>497</v>
      </c>
      <c r="C43" s="17"/>
      <c r="D43" s="17"/>
      <c r="E43" s="18"/>
      <c r="F43" s="17"/>
      <c r="G43" s="19"/>
      <c r="H43" s="19"/>
      <c r="I43" s="19"/>
      <c r="J43" s="19"/>
      <c r="K43" s="19"/>
      <c r="L43" s="19"/>
      <c r="M43" s="19"/>
      <c r="N43" s="34"/>
      <c r="O43" s="2"/>
      <c r="P43" s="2"/>
      <c r="Q43" s="2"/>
      <c r="R43" s="2"/>
      <c r="S43" s="2"/>
      <c r="T43" s="2"/>
      <c r="U43" s="2"/>
      <c r="V43" s="2"/>
      <c r="W43" s="2"/>
      <c r="X43" s="2"/>
    </row>
    <row r="44" spans="1:24" ht="15.75" customHeight="1" x14ac:dyDescent="0.15">
      <c r="A44" s="20"/>
      <c r="B44" s="15"/>
      <c r="C44" s="7"/>
      <c r="D44" s="2"/>
      <c r="E44" s="2"/>
      <c r="F44" s="2"/>
      <c r="G44" s="4"/>
      <c r="H44" s="4"/>
      <c r="I44" s="4"/>
      <c r="J44" s="4"/>
      <c r="K44" s="4"/>
      <c r="L44" s="4"/>
      <c r="M44" s="4"/>
      <c r="N44" s="34"/>
      <c r="O44" s="2"/>
      <c r="P44" s="2"/>
      <c r="Q44" s="2"/>
      <c r="R44" s="2"/>
      <c r="S44" s="2"/>
      <c r="T44" s="2"/>
      <c r="U44" s="2"/>
      <c r="V44" s="2"/>
      <c r="W44" s="2"/>
      <c r="X44" s="2"/>
    </row>
    <row r="45" spans="1:24" ht="15.75" customHeight="1" x14ac:dyDescent="0.15">
      <c r="A45" s="16">
        <v>50108000</v>
      </c>
      <c r="B45" s="181" t="s">
        <v>498</v>
      </c>
      <c r="C45" s="17"/>
      <c r="D45" s="17"/>
      <c r="E45" s="18"/>
      <c r="F45" s="17"/>
      <c r="G45" s="19"/>
      <c r="H45" s="19"/>
      <c r="I45" s="19"/>
      <c r="J45" s="19"/>
      <c r="K45" s="19"/>
      <c r="L45" s="19"/>
      <c r="M45" s="19"/>
      <c r="N45" s="17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r="46" spans="1:24" ht="15.75" customHeight="1" x14ac:dyDescent="0.15">
      <c r="A46" s="21">
        <v>50108001</v>
      </c>
      <c r="B46" s="22" t="s">
        <v>499</v>
      </c>
      <c r="C46" s="23">
        <v>33.14</v>
      </c>
      <c r="D46" s="24">
        <v>1</v>
      </c>
      <c r="E46" s="25" t="s">
        <v>138</v>
      </c>
      <c r="F46" s="36">
        <v>75.114106912807799</v>
      </c>
      <c r="G46" s="25"/>
      <c r="H46" s="25">
        <v>1</v>
      </c>
      <c r="I46" s="25"/>
      <c r="J46" s="25"/>
      <c r="K46" s="25">
        <v>2</v>
      </c>
      <c r="L46" s="25"/>
      <c r="M46" s="25"/>
      <c r="N46" s="33"/>
      <c r="O46" s="2"/>
      <c r="P46" s="2"/>
      <c r="Q46" s="2"/>
      <c r="R46" s="2"/>
      <c r="S46" s="2"/>
      <c r="T46" s="2"/>
      <c r="U46" s="2"/>
      <c r="V46" s="2"/>
      <c r="W46" s="2"/>
      <c r="X46" s="2"/>
    </row>
    <row r="47" spans="1:24" ht="15.75" customHeight="1" x14ac:dyDescent="0.15">
      <c r="A47" s="21">
        <v>50108002</v>
      </c>
      <c r="B47" s="22" t="s">
        <v>500</v>
      </c>
      <c r="C47" s="23">
        <v>28.72</v>
      </c>
      <c r="D47" s="24">
        <v>1</v>
      </c>
      <c r="E47" s="25" t="s">
        <v>138</v>
      </c>
      <c r="F47" s="36">
        <v>86.673801122984202</v>
      </c>
      <c r="G47" s="25"/>
      <c r="H47" s="25">
        <v>1</v>
      </c>
      <c r="I47" s="25"/>
      <c r="J47" s="25"/>
      <c r="K47" s="25">
        <v>2</v>
      </c>
      <c r="L47" s="25"/>
      <c r="M47" s="25"/>
      <c r="N47" s="33"/>
      <c r="O47" s="2"/>
      <c r="P47" s="2"/>
      <c r="Q47" s="2"/>
      <c r="R47" s="2"/>
      <c r="S47" s="2"/>
      <c r="T47" s="2"/>
      <c r="U47" s="2"/>
      <c r="V47" s="2"/>
      <c r="W47" s="2"/>
      <c r="X47" s="2"/>
    </row>
    <row r="48" spans="1:24" ht="15.75" customHeight="1" x14ac:dyDescent="0.15">
      <c r="A48" s="21">
        <v>50108003</v>
      </c>
      <c r="B48" s="22" t="s">
        <v>501</v>
      </c>
      <c r="C48" s="23">
        <v>33.14</v>
      </c>
      <c r="D48" s="24">
        <v>1</v>
      </c>
      <c r="E48" s="25" t="s">
        <v>138</v>
      </c>
      <c r="F48" s="36">
        <v>75.114106912807799</v>
      </c>
      <c r="G48" s="25"/>
      <c r="H48" s="25">
        <v>1</v>
      </c>
      <c r="I48" s="25"/>
      <c r="J48" s="25"/>
      <c r="K48" s="25">
        <v>2</v>
      </c>
      <c r="L48" s="25"/>
      <c r="M48" s="25"/>
      <c r="N48" s="33"/>
      <c r="O48" s="2"/>
      <c r="P48" s="2"/>
      <c r="Q48" s="2"/>
      <c r="R48" s="2"/>
      <c r="S48" s="2"/>
      <c r="T48" s="2"/>
      <c r="U48" s="2"/>
      <c r="V48" s="2"/>
      <c r="W48" s="2"/>
      <c r="X48" s="2"/>
    </row>
    <row r="49" spans="1:24" ht="15.75" customHeight="1" x14ac:dyDescent="0.15">
      <c r="A49" s="21">
        <v>50108004</v>
      </c>
      <c r="B49" s="22" t="s">
        <v>173</v>
      </c>
      <c r="C49" s="23">
        <v>35.33</v>
      </c>
      <c r="D49" s="24">
        <v>1</v>
      </c>
      <c r="E49" s="25" t="s">
        <v>138</v>
      </c>
      <c r="F49" s="36">
        <v>70.463783323656003</v>
      </c>
      <c r="G49" s="25"/>
      <c r="H49" s="25">
        <v>1</v>
      </c>
      <c r="I49" s="25"/>
      <c r="J49" s="25"/>
      <c r="K49" s="25">
        <v>2</v>
      </c>
      <c r="L49" s="25"/>
      <c r="M49" s="25"/>
      <c r="N49" s="33"/>
      <c r="O49" s="2"/>
      <c r="P49" s="2"/>
      <c r="Q49" s="2"/>
      <c r="R49" s="2"/>
      <c r="S49" s="2"/>
      <c r="T49" s="2"/>
      <c r="U49" s="2"/>
      <c r="V49" s="2"/>
      <c r="W49" s="2"/>
      <c r="X49" s="2"/>
    </row>
    <row r="50" spans="1:24" ht="15.75" customHeight="1" x14ac:dyDescent="0.15">
      <c r="A50" s="21">
        <v>50108005</v>
      </c>
      <c r="B50" s="22" t="s">
        <v>502</v>
      </c>
      <c r="C50" s="23">
        <v>1.74</v>
      </c>
      <c r="D50" s="24">
        <v>1</v>
      </c>
      <c r="E50" s="25" t="s">
        <v>138</v>
      </c>
      <c r="F50" s="23">
        <v>1427.1909188888901</v>
      </c>
      <c r="G50" s="25"/>
      <c r="H50" s="25">
        <v>1</v>
      </c>
      <c r="I50" s="25"/>
      <c r="J50" s="25"/>
      <c r="K50" s="25">
        <v>2</v>
      </c>
      <c r="L50" s="25"/>
      <c r="M50" s="25"/>
      <c r="N50" s="33"/>
      <c r="O50" s="2"/>
      <c r="P50" s="2"/>
      <c r="Q50" s="2"/>
      <c r="R50" s="2"/>
      <c r="S50" s="2"/>
      <c r="T50" s="2"/>
      <c r="U50" s="2"/>
      <c r="V50" s="2"/>
      <c r="W50" s="2"/>
      <c r="X50" s="2"/>
    </row>
    <row r="51" spans="1:24" ht="15.75" customHeight="1" x14ac:dyDescent="0.15">
      <c r="A51" s="21">
        <v>50108006</v>
      </c>
      <c r="B51" s="22" t="s">
        <v>503</v>
      </c>
      <c r="C51" s="23">
        <v>33.14</v>
      </c>
      <c r="D51" s="24">
        <v>1</v>
      </c>
      <c r="E51" s="25" t="s">
        <v>138</v>
      </c>
      <c r="F51" s="36">
        <v>75.114106912807799</v>
      </c>
      <c r="G51" s="25"/>
      <c r="H51" s="25">
        <v>1</v>
      </c>
      <c r="I51" s="25"/>
      <c r="J51" s="25"/>
      <c r="K51" s="25">
        <v>2</v>
      </c>
      <c r="L51" s="25"/>
      <c r="M51" s="25"/>
      <c r="N51" s="33"/>
      <c r="O51" s="2"/>
      <c r="P51" s="2"/>
      <c r="Q51" s="2"/>
      <c r="R51" s="2"/>
      <c r="S51" s="2"/>
      <c r="T51" s="2"/>
      <c r="U51" s="2"/>
      <c r="V51" s="2"/>
      <c r="W51" s="2"/>
      <c r="X51" s="2"/>
    </row>
    <row r="52" spans="1:24" ht="15.75" customHeight="1" x14ac:dyDescent="0.15">
      <c r="A52" s="20"/>
      <c r="B52" s="15"/>
      <c r="C52" s="7"/>
      <c r="D52" s="2"/>
      <c r="E52" s="2"/>
      <c r="F52" s="2"/>
      <c r="G52" s="4"/>
      <c r="H52" s="4"/>
      <c r="I52" s="4"/>
      <c r="J52" s="4"/>
      <c r="K52" s="4"/>
      <c r="L52" s="4"/>
      <c r="M52" s="4"/>
      <c r="N52" s="34"/>
      <c r="O52" s="2"/>
      <c r="P52" s="2"/>
      <c r="Q52" s="2"/>
      <c r="R52" s="2"/>
      <c r="S52" s="2"/>
      <c r="T52" s="2"/>
      <c r="U52" s="2"/>
      <c r="V52" s="2"/>
      <c r="W52" s="2"/>
      <c r="X52" s="2"/>
    </row>
    <row r="53" spans="1:24" ht="15.75" customHeight="1" x14ac:dyDescent="0.15">
      <c r="A53" s="16">
        <v>50113000</v>
      </c>
      <c r="B53" s="181" t="s">
        <v>504</v>
      </c>
      <c r="C53" s="17"/>
      <c r="D53" s="17"/>
      <c r="E53" s="18"/>
      <c r="F53" s="17"/>
      <c r="G53" s="19"/>
      <c r="H53" s="19"/>
      <c r="I53" s="19"/>
      <c r="J53" s="19"/>
      <c r="K53" s="19"/>
      <c r="L53" s="19"/>
      <c r="M53" s="19"/>
      <c r="N53" s="17"/>
      <c r="O53" s="18"/>
      <c r="P53" s="18"/>
      <c r="Q53" s="18"/>
      <c r="R53" s="18"/>
      <c r="S53" s="18"/>
      <c r="T53" s="18"/>
      <c r="U53" s="18"/>
      <c r="V53" s="18"/>
      <c r="W53" s="18"/>
      <c r="X53" s="18"/>
    </row>
    <row r="54" spans="1:24" ht="15.75" customHeight="1" x14ac:dyDescent="0.15">
      <c r="A54" s="21">
        <f>A53+0.01</f>
        <v>50113000.009999998</v>
      </c>
      <c r="B54" s="22" t="s">
        <v>684</v>
      </c>
      <c r="C54" s="23">
        <v>116.82</v>
      </c>
      <c r="D54" s="24">
        <v>1</v>
      </c>
      <c r="E54" s="25" t="s">
        <v>139</v>
      </c>
      <c r="F54" s="36">
        <v>42.621000000000002</v>
      </c>
      <c r="G54" s="25"/>
      <c r="H54" s="25">
        <v>2</v>
      </c>
      <c r="I54" s="25"/>
      <c r="J54" s="25"/>
      <c r="K54" s="25">
        <v>4</v>
      </c>
      <c r="L54" s="25"/>
      <c r="M54" s="25"/>
      <c r="N54" s="33"/>
      <c r="O54" s="2"/>
      <c r="P54" s="2"/>
      <c r="Q54" s="2"/>
      <c r="R54" s="2"/>
      <c r="S54" s="2"/>
      <c r="T54" s="2"/>
      <c r="U54" s="2"/>
      <c r="V54" s="2"/>
      <c r="W54" s="2"/>
      <c r="X54" s="2"/>
    </row>
    <row r="55" spans="1:24" ht="15.75" customHeight="1" x14ac:dyDescent="0.15">
      <c r="A55" s="20"/>
      <c r="B55" s="15"/>
      <c r="C55" s="7"/>
      <c r="D55" s="2"/>
      <c r="E55" s="2"/>
      <c r="F55" s="2"/>
      <c r="G55" s="4"/>
      <c r="H55" s="4"/>
      <c r="I55" s="4"/>
      <c r="J55" s="4"/>
      <c r="K55" s="4"/>
      <c r="L55" s="4"/>
      <c r="M55" s="4"/>
      <c r="N55" s="34"/>
      <c r="O55" s="2"/>
      <c r="P55" s="2"/>
      <c r="Q55" s="2"/>
      <c r="R55" s="2"/>
      <c r="S55" s="2"/>
      <c r="T55" s="2"/>
      <c r="U55" s="2"/>
      <c r="V55" s="2"/>
      <c r="W55" s="2"/>
      <c r="X55" s="2"/>
    </row>
    <row r="56" spans="1:24" ht="15.75" customHeight="1" x14ac:dyDescent="0.15">
      <c r="A56" s="29"/>
      <c r="B56" s="15"/>
      <c r="C56" s="7"/>
      <c r="D56" s="2"/>
      <c r="E56" s="2"/>
      <c r="F56" s="2"/>
      <c r="G56" s="4"/>
      <c r="H56" s="4"/>
      <c r="I56" s="4"/>
      <c r="J56" s="4"/>
      <c r="K56" s="4"/>
      <c r="L56" s="4"/>
      <c r="M56" s="4"/>
      <c r="N56" s="33"/>
      <c r="O56" s="2"/>
      <c r="P56" s="2"/>
      <c r="Q56" s="2"/>
      <c r="R56" s="2"/>
      <c r="S56" s="2"/>
      <c r="T56" s="2"/>
      <c r="U56" s="2"/>
      <c r="V56" s="2"/>
      <c r="W56" s="2"/>
      <c r="X56" s="2"/>
    </row>
    <row r="57" spans="1:24" ht="15.75" customHeight="1" x14ac:dyDescent="0.15">
      <c r="A57" s="16">
        <v>50200000</v>
      </c>
      <c r="B57" s="181" t="s">
        <v>505</v>
      </c>
      <c r="C57" s="17"/>
      <c r="D57" s="17"/>
      <c r="E57" s="18"/>
      <c r="F57" s="17"/>
      <c r="G57" s="19"/>
      <c r="H57" s="19"/>
      <c r="I57" s="19"/>
      <c r="J57" s="19"/>
      <c r="K57" s="19"/>
      <c r="L57" s="19"/>
      <c r="M57" s="19"/>
      <c r="N57" s="34"/>
      <c r="O57" s="2"/>
      <c r="P57" s="2"/>
      <c r="Q57" s="2"/>
      <c r="R57" s="2"/>
      <c r="S57" s="2"/>
      <c r="T57" s="2"/>
      <c r="U57" s="2"/>
      <c r="V57" s="2"/>
      <c r="W57" s="2"/>
      <c r="X57" s="2"/>
    </row>
    <row r="58" spans="1:24" ht="15.75" customHeight="1" x14ac:dyDescent="0.15">
      <c r="A58" s="21">
        <v>50200001</v>
      </c>
      <c r="B58" s="170" t="s">
        <v>506</v>
      </c>
      <c r="C58" s="23">
        <v>1441.78</v>
      </c>
      <c r="D58" s="24">
        <v>1</v>
      </c>
      <c r="E58" s="25" t="s">
        <v>22</v>
      </c>
      <c r="F58" s="23">
        <v>0.5</v>
      </c>
      <c r="G58" s="25"/>
      <c r="H58" s="25"/>
      <c r="I58" s="25"/>
      <c r="J58" s="25"/>
      <c r="K58" s="25"/>
      <c r="L58" s="25">
        <v>1</v>
      </c>
      <c r="M58" s="25"/>
      <c r="N58" s="33"/>
      <c r="O58" s="2"/>
      <c r="P58" s="2"/>
      <c r="Q58" s="2"/>
      <c r="R58" s="2"/>
      <c r="S58" s="2"/>
      <c r="T58" s="2"/>
      <c r="U58" s="2"/>
      <c r="V58" s="2"/>
      <c r="W58" s="2"/>
      <c r="X58" s="2"/>
    </row>
    <row r="59" spans="1:24" ht="15.75" customHeight="1" x14ac:dyDescent="0.15">
      <c r="A59" s="21">
        <v>50200002</v>
      </c>
      <c r="B59" s="170" t="s">
        <v>507</v>
      </c>
      <c r="C59" s="23">
        <v>480.59</v>
      </c>
      <c r="D59" s="24">
        <v>1</v>
      </c>
      <c r="E59" s="25" t="s">
        <v>22</v>
      </c>
      <c r="F59" s="23">
        <v>1.5</v>
      </c>
      <c r="G59" s="25"/>
      <c r="H59" s="25"/>
      <c r="I59" s="25"/>
      <c r="J59" s="25"/>
      <c r="K59" s="25"/>
      <c r="L59" s="25">
        <v>1</v>
      </c>
      <c r="M59" s="25"/>
      <c r="N59" s="33"/>
      <c r="O59" s="2"/>
      <c r="P59" s="2"/>
      <c r="Q59" s="2"/>
      <c r="R59" s="2"/>
      <c r="S59" s="2"/>
      <c r="T59" s="2"/>
      <c r="U59" s="2"/>
      <c r="V59" s="2"/>
      <c r="W59" s="2"/>
      <c r="X59" s="2"/>
    </row>
    <row r="60" spans="1:24" ht="15.75" customHeight="1" x14ac:dyDescent="0.15">
      <c r="A60" s="21">
        <v>50200003</v>
      </c>
      <c r="B60" s="170" t="s">
        <v>508</v>
      </c>
      <c r="C60" s="23">
        <v>848.11</v>
      </c>
      <c r="D60" s="24">
        <v>1</v>
      </c>
      <c r="E60" s="25" t="s">
        <v>22</v>
      </c>
      <c r="F60" s="23">
        <v>0.85</v>
      </c>
      <c r="G60" s="25"/>
      <c r="H60" s="25"/>
      <c r="I60" s="25"/>
      <c r="J60" s="25"/>
      <c r="K60" s="25"/>
      <c r="L60" s="25">
        <v>1</v>
      </c>
      <c r="M60" s="25"/>
      <c r="N60" s="33"/>
      <c r="O60" s="2"/>
      <c r="P60" s="2"/>
      <c r="Q60" s="2"/>
      <c r="R60" s="2"/>
      <c r="S60" s="2"/>
      <c r="T60" s="2"/>
      <c r="U60" s="2"/>
      <c r="V60" s="2"/>
      <c r="W60" s="2"/>
      <c r="X60" s="2"/>
    </row>
    <row r="61" spans="1:24" ht="15.75" customHeight="1" x14ac:dyDescent="0.15">
      <c r="A61" s="21">
        <v>50200004</v>
      </c>
      <c r="B61" s="170" t="s">
        <v>509</v>
      </c>
      <c r="C61" s="23">
        <v>1441.78</v>
      </c>
      <c r="D61" s="24">
        <v>1</v>
      </c>
      <c r="E61" s="25" t="s">
        <v>22</v>
      </c>
      <c r="F61" s="23">
        <v>0.5</v>
      </c>
      <c r="G61" s="25"/>
      <c r="H61" s="25"/>
      <c r="I61" s="25"/>
      <c r="J61" s="25"/>
      <c r="K61" s="25"/>
      <c r="L61" s="25">
        <v>1</v>
      </c>
      <c r="M61" s="25"/>
      <c r="N61" s="33"/>
      <c r="O61" s="2"/>
      <c r="P61" s="2"/>
      <c r="Q61" s="2"/>
      <c r="R61" s="2"/>
      <c r="S61" s="2"/>
      <c r="T61" s="2"/>
      <c r="U61" s="2"/>
      <c r="V61" s="2"/>
      <c r="W61" s="2"/>
      <c r="X61" s="2"/>
    </row>
    <row r="62" spans="1:24" ht="15.75" customHeight="1" x14ac:dyDescent="0.15">
      <c r="A62" s="21">
        <v>50200005</v>
      </c>
      <c r="B62" s="38" t="s">
        <v>510</v>
      </c>
      <c r="C62" s="23">
        <v>411.94</v>
      </c>
      <c r="D62" s="24">
        <v>1</v>
      </c>
      <c r="E62" s="25" t="s">
        <v>22</v>
      </c>
      <c r="F62" s="23">
        <v>1.75</v>
      </c>
      <c r="G62" s="25"/>
      <c r="H62" s="25"/>
      <c r="I62" s="25"/>
      <c r="J62" s="25"/>
      <c r="K62" s="25"/>
      <c r="L62" s="25">
        <v>1</v>
      </c>
      <c r="M62" s="25"/>
      <c r="N62" s="33"/>
      <c r="O62" s="2"/>
      <c r="P62" s="2"/>
      <c r="Q62" s="2"/>
      <c r="R62" s="2"/>
      <c r="S62" s="2"/>
      <c r="T62" s="2"/>
      <c r="U62" s="2"/>
      <c r="V62" s="2"/>
      <c r="W62" s="2"/>
      <c r="X62" s="2"/>
    </row>
    <row r="63" spans="1:24" ht="15.75" customHeight="1" x14ac:dyDescent="0.15">
      <c r="A63" s="21">
        <v>50200006</v>
      </c>
      <c r="B63" s="170" t="s">
        <v>511</v>
      </c>
      <c r="C63" s="23">
        <v>180.22</v>
      </c>
      <c r="D63" s="24">
        <v>1</v>
      </c>
      <c r="E63" s="25" t="s">
        <v>22</v>
      </c>
      <c r="F63" s="23">
        <v>4</v>
      </c>
      <c r="G63" s="25"/>
      <c r="H63" s="25"/>
      <c r="I63" s="25"/>
      <c r="J63" s="25"/>
      <c r="K63" s="25"/>
      <c r="L63" s="25">
        <v>1</v>
      </c>
      <c r="M63" s="25"/>
      <c r="N63" s="33"/>
      <c r="O63" s="2"/>
      <c r="P63" s="2"/>
      <c r="Q63" s="2"/>
      <c r="R63" s="2"/>
      <c r="S63" s="2"/>
      <c r="T63" s="2"/>
      <c r="U63" s="2"/>
      <c r="V63" s="2"/>
      <c r="W63" s="2"/>
      <c r="X63" s="2"/>
    </row>
    <row r="64" spans="1:24" ht="15.75" customHeight="1" x14ac:dyDescent="0.15">
      <c r="A64" s="21">
        <v>50200007</v>
      </c>
      <c r="B64" s="170" t="s">
        <v>512</v>
      </c>
      <c r="C64" s="23">
        <v>72.09</v>
      </c>
      <c r="D64" s="24">
        <v>1</v>
      </c>
      <c r="E64" s="25" t="s">
        <v>138</v>
      </c>
      <c r="F64" s="23">
        <v>10</v>
      </c>
      <c r="G64" s="25"/>
      <c r="H64" s="25"/>
      <c r="I64" s="25"/>
      <c r="J64" s="25"/>
      <c r="K64" s="25"/>
      <c r="L64" s="25">
        <v>1</v>
      </c>
      <c r="M64" s="25"/>
      <c r="N64" s="33"/>
      <c r="O64" s="2"/>
      <c r="P64" s="2"/>
      <c r="Q64" s="2"/>
      <c r="R64" s="2"/>
      <c r="S64" s="2"/>
      <c r="T64" s="2"/>
      <c r="U64" s="2"/>
      <c r="V64" s="2"/>
      <c r="W64" s="2"/>
      <c r="X64" s="2"/>
    </row>
    <row r="65" spans="1:24" ht="15.75" customHeight="1" x14ac:dyDescent="0.15">
      <c r="A65" s="21">
        <v>50200008</v>
      </c>
      <c r="B65" s="170" t="s">
        <v>513</v>
      </c>
      <c r="C65" s="23">
        <v>180.22</v>
      </c>
      <c r="D65" s="24">
        <v>1</v>
      </c>
      <c r="E65" s="25" t="s">
        <v>138</v>
      </c>
      <c r="F65" s="23">
        <v>4</v>
      </c>
      <c r="G65" s="25"/>
      <c r="H65" s="25"/>
      <c r="I65" s="25"/>
      <c r="J65" s="25"/>
      <c r="K65" s="25"/>
      <c r="L65" s="25">
        <v>1</v>
      </c>
      <c r="M65" s="25"/>
      <c r="N65" s="33"/>
      <c r="O65" s="2"/>
      <c r="P65" s="2"/>
      <c r="Q65" s="2"/>
      <c r="R65" s="2"/>
      <c r="S65" s="2"/>
      <c r="T65" s="2"/>
      <c r="U65" s="2"/>
      <c r="V65" s="2"/>
      <c r="W65" s="2"/>
      <c r="X65" s="2"/>
    </row>
    <row r="66" spans="1:24" ht="15.75" customHeight="1" x14ac:dyDescent="0.15">
      <c r="A66" s="21">
        <v>50200009</v>
      </c>
      <c r="B66" s="170" t="s">
        <v>514</v>
      </c>
      <c r="C66" s="23">
        <v>360.45</v>
      </c>
      <c r="D66" s="24">
        <v>1</v>
      </c>
      <c r="E66" s="25" t="s">
        <v>138</v>
      </c>
      <c r="F66" s="23">
        <v>2</v>
      </c>
      <c r="G66" s="25"/>
      <c r="H66" s="25"/>
      <c r="I66" s="25"/>
      <c r="J66" s="25"/>
      <c r="K66" s="25"/>
      <c r="L66" s="25">
        <v>1</v>
      </c>
      <c r="M66" s="25"/>
      <c r="N66" s="33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1:24" ht="15.75" customHeight="1" x14ac:dyDescent="0.15">
      <c r="A67" s="21"/>
      <c r="B67" s="183" t="s">
        <v>515</v>
      </c>
      <c r="C67" s="39"/>
      <c r="D67" s="39"/>
      <c r="E67" s="40"/>
      <c r="F67" s="39"/>
      <c r="G67" s="37"/>
      <c r="H67" s="37"/>
      <c r="I67" s="37"/>
      <c r="J67" s="37"/>
      <c r="K67" s="37"/>
      <c r="L67" s="37"/>
      <c r="M67" s="37"/>
      <c r="N67" s="34"/>
      <c r="O67" s="2"/>
      <c r="P67" s="2"/>
      <c r="Q67" s="2"/>
      <c r="R67" s="2"/>
      <c r="S67" s="2"/>
      <c r="T67" s="2"/>
      <c r="U67" s="2"/>
      <c r="V67" s="2"/>
      <c r="W67" s="2"/>
      <c r="X67" s="2"/>
    </row>
    <row r="68" spans="1:24" ht="15.75" customHeight="1" x14ac:dyDescent="0.15">
      <c r="A68" s="20"/>
      <c r="B68" s="15"/>
      <c r="C68" s="7"/>
      <c r="D68" s="2"/>
      <c r="E68" s="2"/>
      <c r="F68" s="2"/>
      <c r="G68" s="4"/>
      <c r="H68" s="4"/>
      <c r="I68" s="4"/>
      <c r="J68" s="4"/>
      <c r="K68" s="4"/>
      <c r="L68" s="4"/>
      <c r="M68" s="4"/>
      <c r="N68" s="34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1:24" ht="15.75" customHeight="1" x14ac:dyDescent="0.15">
      <c r="A69" s="16">
        <v>50500000</v>
      </c>
      <c r="B69" s="181" t="s">
        <v>516</v>
      </c>
      <c r="C69" s="17"/>
      <c r="D69" s="17"/>
      <c r="E69" s="18"/>
      <c r="F69" s="17"/>
      <c r="G69" s="19"/>
      <c r="H69" s="19"/>
      <c r="I69" s="19"/>
      <c r="J69" s="19"/>
      <c r="K69" s="19"/>
      <c r="L69" s="19"/>
      <c r="M69" s="19"/>
      <c r="N69" s="34"/>
      <c r="O69" s="2"/>
      <c r="P69" s="2"/>
      <c r="Q69" s="2"/>
      <c r="R69" s="2"/>
      <c r="S69" s="2"/>
      <c r="T69" s="2"/>
      <c r="U69" s="2"/>
      <c r="V69" s="2"/>
      <c r="W69" s="2"/>
      <c r="X69" s="2"/>
    </row>
    <row r="70" spans="1:24" ht="15.75" customHeight="1" x14ac:dyDescent="0.15">
      <c r="A70" s="21">
        <v>50500001</v>
      </c>
      <c r="B70" s="22" t="s">
        <v>517</v>
      </c>
      <c r="C70" s="23" t="s">
        <v>485</v>
      </c>
      <c r="D70" s="24" t="s">
        <v>486</v>
      </c>
      <c r="E70" s="25" t="s">
        <v>22</v>
      </c>
      <c r="F70" s="34"/>
      <c r="G70" s="4"/>
      <c r="H70" s="4"/>
      <c r="I70" s="4"/>
      <c r="J70" s="4"/>
      <c r="K70" s="4"/>
      <c r="L70" s="4"/>
      <c r="M70" s="4"/>
      <c r="N70" s="42"/>
      <c r="O70" s="2"/>
      <c r="P70" s="2"/>
      <c r="Q70" s="2"/>
      <c r="R70" s="2"/>
      <c r="S70" s="2"/>
      <c r="T70" s="2"/>
      <c r="U70" s="2"/>
      <c r="V70" s="2"/>
      <c r="W70" s="2"/>
      <c r="X70" s="2"/>
    </row>
    <row r="71" spans="1:24" ht="15.75" customHeight="1" x14ac:dyDescent="0.15">
      <c r="A71" s="21">
        <f t="shared" ref="A71:A90" si="0">A70+1</f>
        <v>50500002</v>
      </c>
      <c r="B71" s="22" t="s">
        <v>147</v>
      </c>
      <c r="C71" s="23">
        <v>125.33</v>
      </c>
      <c r="D71" s="24">
        <v>1</v>
      </c>
      <c r="E71" s="25" t="s">
        <v>22</v>
      </c>
      <c r="F71" s="23">
        <v>3.59</v>
      </c>
      <c r="G71" s="4"/>
      <c r="H71" s="4"/>
      <c r="I71" s="4"/>
      <c r="J71" s="4"/>
      <c r="K71" s="4"/>
      <c r="L71" s="4"/>
      <c r="M71" s="4"/>
      <c r="N71" s="42"/>
      <c r="O71" s="2"/>
      <c r="P71" s="2"/>
      <c r="Q71" s="2"/>
      <c r="R71" s="2"/>
      <c r="S71" s="2"/>
      <c r="T71" s="2"/>
      <c r="U71" s="2"/>
      <c r="V71" s="2"/>
      <c r="W71" s="2"/>
      <c r="X71" s="2"/>
    </row>
    <row r="72" spans="1:24" ht="15.75" customHeight="1" x14ac:dyDescent="0.15">
      <c r="A72" s="21">
        <f t="shared" si="0"/>
        <v>50500003</v>
      </c>
      <c r="B72" s="170" t="s">
        <v>518</v>
      </c>
      <c r="C72" s="23">
        <v>592.24</v>
      </c>
      <c r="D72" s="24">
        <v>1</v>
      </c>
      <c r="E72" s="25" t="s">
        <v>22</v>
      </c>
      <c r="F72" s="23">
        <v>0.98</v>
      </c>
      <c r="G72" s="25"/>
      <c r="H72" s="25"/>
      <c r="I72" s="25"/>
      <c r="J72" s="25"/>
      <c r="K72" s="25"/>
      <c r="L72" s="25"/>
      <c r="M72" s="25">
        <v>1</v>
      </c>
      <c r="N72" s="33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1:24" ht="15.75" customHeight="1" x14ac:dyDescent="0.15">
      <c r="A73" s="21">
        <f t="shared" si="0"/>
        <v>50500004</v>
      </c>
      <c r="B73" s="170" t="s">
        <v>519</v>
      </c>
      <c r="C73" s="23">
        <v>652.13</v>
      </c>
      <c r="D73" s="24">
        <v>1</v>
      </c>
      <c r="E73" s="25" t="s">
        <v>22</v>
      </c>
      <c r="F73" s="23">
        <v>0.89</v>
      </c>
      <c r="G73" s="25"/>
      <c r="H73" s="25"/>
      <c r="I73" s="25"/>
      <c r="J73" s="25"/>
      <c r="K73" s="25"/>
      <c r="L73" s="25"/>
      <c r="M73" s="25">
        <v>1</v>
      </c>
      <c r="N73" s="33"/>
      <c r="O73" s="2"/>
      <c r="P73" s="2"/>
      <c r="Q73" s="2"/>
      <c r="R73" s="2"/>
      <c r="S73" s="2"/>
      <c r="T73" s="2"/>
      <c r="U73" s="2"/>
      <c r="V73" s="2"/>
      <c r="W73" s="2"/>
      <c r="X73" s="2"/>
    </row>
    <row r="74" spans="1:24" ht="15.75" customHeight="1" x14ac:dyDescent="0.15">
      <c r="A74" s="21">
        <f t="shared" si="0"/>
        <v>50500005</v>
      </c>
      <c r="B74" s="170" t="s">
        <v>520</v>
      </c>
      <c r="C74" s="23">
        <v>716.54</v>
      </c>
      <c r="D74" s="24">
        <v>1</v>
      </c>
      <c r="E74" s="25" t="s">
        <v>22</v>
      </c>
      <c r="F74" s="23">
        <v>0.81</v>
      </c>
      <c r="G74" s="25"/>
      <c r="H74" s="25"/>
      <c r="I74" s="25"/>
      <c r="J74" s="25"/>
      <c r="K74" s="25"/>
      <c r="L74" s="25"/>
      <c r="M74" s="25">
        <v>1</v>
      </c>
      <c r="N74" s="33"/>
      <c r="O74" s="2"/>
      <c r="P74" s="2"/>
      <c r="Q74" s="2"/>
      <c r="R74" s="2"/>
      <c r="S74" s="2"/>
      <c r="T74" s="2"/>
      <c r="U74" s="2"/>
      <c r="V74" s="2"/>
      <c r="W74" s="2"/>
      <c r="X74" s="2"/>
    </row>
    <row r="75" spans="1:24" ht="15.75" customHeight="1" x14ac:dyDescent="0.15">
      <c r="A75" s="21">
        <f t="shared" si="0"/>
        <v>50500006</v>
      </c>
      <c r="B75" s="170" t="s">
        <v>521</v>
      </c>
      <c r="C75" s="23">
        <v>1507.53</v>
      </c>
      <c r="D75" s="24">
        <v>1</v>
      </c>
      <c r="E75" s="25" t="s">
        <v>22</v>
      </c>
      <c r="F75" s="23">
        <v>0.77</v>
      </c>
      <c r="G75" s="25"/>
      <c r="H75" s="25"/>
      <c r="I75" s="25"/>
      <c r="J75" s="25"/>
      <c r="K75" s="25"/>
      <c r="L75" s="25"/>
      <c r="M75" s="25">
        <v>2</v>
      </c>
      <c r="N75" s="33"/>
      <c r="O75" s="2"/>
      <c r="P75" s="2"/>
      <c r="Q75" s="2"/>
      <c r="R75" s="2"/>
      <c r="S75" s="2"/>
      <c r="T75" s="2"/>
      <c r="U75" s="2"/>
      <c r="V75" s="2"/>
      <c r="W75" s="2"/>
      <c r="X75" s="2"/>
    </row>
    <row r="76" spans="1:24" ht="15.75" customHeight="1" x14ac:dyDescent="0.15">
      <c r="A76" s="21">
        <f t="shared" si="0"/>
        <v>50500007</v>
      </c>
      <c r="B76" s="170" t="s">
        <v>522</v>
      </c>
      <c r="C76" s="23">
        <v>951.48</v>
      </c>
      <c r="D76" s="24">
        <v>1</v>
      </c>
      <c r="E76" s="25" t="s">
        <v>22</v>
      </c>
      <c r="F76" s="23">
        <v>0.61</v>
      </c>
      <c r="G76" s="25"/>
      <c r="H76" s="25"/>
      <c r="I76" s="25"/>
      <c r="J76" s="25"/>
      <c r="K76" s="25"/>
      <c r="L76" s="25"/>
      <c r="M76" s="25">
        <v>1</v>
      </c>
      <c r="N76" s="33"/>
      <c r="O76" s="2"/>
      <c r="P76" s="2"/>
      <c r="Q76" s="2"/>
      <c r="R76" s="2"/>
      <c r="S76" s="2"/>
      <c r="T76" s="2"/>
      <c r="U76" s="2"/>
      <c r="V76" s="2"/>
      <c r="W76" s="2"/>
      <c r="X76" s="2"/>
    </row>
    <row r="77" spans="1:24" ht="15.75" customHeight="1" x14ac:dyDescent="0.15">
      <c r="A77" s="21">
        <f t="shared" si="0"/>
        <v>50500008</v>
      </c>
      <c r="B77" s="170" t="s">
        <v>523</v>
      </c>
      <c r="C77" s="23">
        <v>1000.69</v>
      </c>
      <c r="D77" s="24">
        <v>1</v>
      </c>
      <c r="E77" s="25" t="s">
        <v>22</v>
      </c>
      <c r="F77" s="23">
        <v>0.57999999999999996</v>
      </c>
      <c r="G77" s="25"/>
      <c r="H77" s="25"/>
      <c r="I77" s="25"/>
      <c r="J77" s="25"/>
      <c r="K77" s="25"/>
      <c r="L77" s="25"/>
      <c r="M77" s="25">
        <v>1</v>
      </c>
      <c r="N77" s="33"/>
      <c r="O77" s="2"/>
      <c r="P77" s="2"/>
      <c r="Q77" s="2"/>
      <c r="R77" s="2"/>
      <c r="S77" s="2"/>
      <c r="T77" s="2"/>
      <c r="U77" s="2"/>
      <c r="V77" s="2"/>
      <c r="W77" s="2"/>
      <c r="X77" s="2"/>
    </row>
    <row r="78" spans="1:24" ht="15.75" customHeight="1" x14ac:dyDescent="0.15">
      <c r="A78" s="21">
        <f t="shared" si="0"/>
        <v>50500009</v>
      </c>
      <c r="B78" s="170" t="s">
        <v>524</v>
      </c>
      <c r="C78" s="23">
        <v>1095.0899999999999</v>
      </c>
      <c r="D78" s="24">
        <v>1</v>
      </c>
      <c r="E78" s="25" t="s">
        <v>22</v>
      </c>
      <c r="F78" s="23">
        <v>0.53</v>
      </c>
      <c r="G78" s="25"/>
      <c r="H78" s="25"/>
      <c r="I78" s="25"/>
      <c r="J78" s="25"/>
      <c r="K78" s="25"/>
      <c r="L78" s="25"/>
      <c r="M78" s="25">
        <v>1</v>
      </c>
      <c r="N78" s="33"/>
      <c r="O78" s="2"/>
      <c r="P78" s="2"/>
      <c r="Q78" s="2"/>
      <c r="R78" s="2"/>
      <c r="S78" s="2"/>
      <c r="T78" s="2"/>
      <c r="U78" s="2"/>
      <c r="V78" s="2"/>
      <c r="W78" s="2"/>
      <c r="X78" s="2"/>
    </row>
    <row r="79" spans="1:24" ht="15.75" customHeight="1" x14ac:dyDescent="0.15">
      <c r="A79" s="21">
        <f t="shared" si="0"/>
        <v>50500010</v>
      </c>
      <c r="B79" s="170" t="s">
        <v>525</v>
      </c>
      <c r="C79" s="23">
        <v>2629.17</v>
      </c>
      <c r="D79" s="24">
        <v>0.96002022402519205</v>
      </c>
      <c r="E79" s="25" t="s">
        <v>22</v>
      </c>
      <c r="F79" s="43"/>
      <c r="G79" s="27"/>
      <c r="H79" s="27"/>
      <c r="I79" s="27"/>
      <c r="J79" s="27"/>
      <c r="K79" s="27"/>
      <c r="L79" s="27"/>
      <c r="M79" s="27"/>
      <c r="N79" s="42"/>
      <c r="O79" s="2"/>
      <c r="P79" s="2"/>
      <c r="Q79" s="2"/>
      <c r="R79" s="2"/>
      <c r="S79" s="2"/>
      <c r="T79" s="2"/>
      <c r="U79" s="2"/>
      <c r="V79" s="2"/>
      <c r="W79" s="2"/>
      <c r="X79" s="2"/>
    </row>
    <row r="80" spans="1:24" ht="15.75" customHeight="1" x14ac:dyDescent="0.15">
      <c r="A80" s="21">
        <f t="shared" si="0"/>
        <v>50500011</v>
      </c>
      <c r="B80" s="170" t="s">
        <v>526</v>
      </c>
      <c r="C80" s="23">
        <v>2912.09</v>
      </c>
      <c r="D80" s="24">
        <v>0.96002085332033604</v>
      </c>
      <c r="E80" s="25" t="s">
        <v>22</v>
      </c>
      <c r="F80" s="43"/>
      <c r="G80" s="27"/>
      <c r="H80" s="27"/>
      <c r="I80" s="27"/>
      <c r="J80" s="27"/>
      <c r="K80" s="27"/>
      <c r="L80" s="27"/>
      <c r="M80" s="27"/>
      <c r="N80" s="42"/>
      <c r="O80" s="2"/>
      <c r="P80" s="2"/>
      <c r="Q80" s="2"/>
      <c r="R80" s="2"/>
      <c r="S80" s="2"/>
      <c r="T80" s="2"/>
      <c r="U80" s="2"/>
      <c r="V80" s="2"/>
      <c r="W80" s="2"/>
      <c r="X80" s="2"/>
    </row>
    <row r="81" spans="1:24" ht="15.75" customHeight="1" x14ac:dyDescent="0.15">
      <c r="A81" s="21">
        <f t="shared" si="0"/>
        <v>50500012</v>
      </c>
      <c r="B81" s="170" t="s">
        <v>527</v>
      </c>
      <c r="C81" s="23">
        <v>3095</v>
      </c>
      <c r="D81" s="24">
        <v>0.96001854999024405</v>
      </c>
      <c r="E81" s="25" t="s">
        <v>22</v>
      </c>
      <c r="F81" s="43"/>
      <c r="G81" s="27"/>
      <c r="H81" s="27"/>
      <c r="I81" s="27"/>
      <c r="J81" s="27"/>
      <c r="K81" s="27"/>
      <c r="L81" s="27"/>
      <c r="M81" s="27"/>
      <c r="N81" s="42"/>
      <c r="O81" s="2"/>
      <c r="P81" s="2"/>
      <c r="Q81" s="2"/>
      <c r="R81" s="2"/>
      <c r="S81" s="2"/>
      <c r="T81" s="2"/>
      <c r="U81" s="2"/>
      <c r="V81" s="2"/>
      <c r="W81" s="2"/>
      <c r="X81" s="2"/>
    </row>
    <row r="82" spans="1:24" ht="15.75" customHeight="1" x14ac:dyDescent="0.15">
      <c r="A82" s="21">
        <f t="shared" si="0"/>
        <v>50500013</v>
      </c>
      <c r="B82" s="170" t="s">
        <v>528</v>
      </c>
      <c r="C82" s="23">
        <v>1209.17</v>
      </c>
      <c r="D82" s="24">
        <v>1</v>
      </c>
      <c r="E82" s="25" t="s">
        <v>22</v>
      </c>
      <c r="F82" s="23">
        <v>0.48</v>
      </c>
      <c r="G82" s="25"/>
      <c r="H82" s="25"/>
      <c r="I82" s="25"/>
      <c r="J82" s="25"/>
      <c r="K82" s="25"/>
      <c r="L82" s="25"/>
      <c r="M82" s="25">
        <v>1</v>
      </c>
      <c r="N82" s="33"/>
      <c r="O82" s="2"/>
      <c r="P82" s="2"/>
      <c r="Q82" s="2"/>
      <c r="R82" s="2"/>
      <c r="S82" s="2"/>
      <c r="T82" s="2"/>
      <c r="U82" s="2"/>
      <c r="V82" s="2"/>
      <c r="W82" s="2"/>
      <c r="X82" s="2"/>
    </row>
    <row r="83" spans="1:24" ht="15.75" customHeight="1" x14ac:dyDescent="0.15">
      <c r="A83" s="21">
        <f t="shared" si="0"/>
        <v>50500014</v>
      </c>
      <c r="B83" s="170" t="s">
        <v>529</v>
      </c>
      <c r="C83" s="23">
        <v>1261.74</v>
      </c>
      <c r="D83" s="24">
        <v>1</v>
      </c>
      <c r="E83" s="25" t="s">
        <v>22</v>
      </c>
      <c r="F83" s="23">
        <v>0.46</v>
      </c>
      <c r="G83" s="25"/>
      <c r="H83" s="25"/>
      <c r="I83" s="25"/>
      <c r="J83" s="25"/>
      <c r="K83" s="25"/>
      <c r="L83" s="25"/>
      <c r="M83" s="25">
        <v>1</v>
      </c>
      <c r="N83" s="33"/>
      <c r="O83" s="2"/>
      <c r="P83" s="2"/>
      <c r="Q83" s="2"/>
      <c r="R83" s="2"/>
      <c r="S83" s="2"/>
      <c r="T83" s="2"/>
      <c r="U83" s="2"/>
      <c r="V83" s="2"/>
      <c r="W83" s="2"/>
      <c r="X83" s="2"/>
    </row>
    <row r="84" spans="1:24" ht="15.75" customHeight="1" x14ac:dyDescent="0.15">
      <c r="A84" s="21">
        <f t="shared" si="0"/>
        <v>50500015</v>
      </c>
      <c r="B84" s="170" t="s">
        <v>530</v>
      </c>
      <c r="C84" s="23">
        <v>1349.77</v>
      </c>
      <c r="D84" s="24">
        <v>1</v>
      </c>
      <c r="E84" s="25" t="s">
        <v>22</v>
      </c>
      <c r="F84" s="23">
        <v>0.43</v>
      </c>
      <c r="G84" s="25"/>
      <c r="H84" s="25"/>
      <c r="I84" s="25"/>
      <c r="J84" s="25"/>
      <c r="K84" s="25"/>
      <c r="L84" s="25"/>
      <c r="M84" s="25">
        <v>1</v>
      </c>
      <c r="N84" s="33"/>
      <c r="O84" s="2"/>
      <c r="P84" s="2"/>
      <c r="Q84" s="2"/>
      <c r="R84" s="2"/>
      <c r="S84" s="2"/>
      <c r="T84" s="2"/>
      <c r="U84" s="2"/>
      <c r="V84" s="2"/>
      <c r="W84" s="2"/>
      <c r="X84" s="2"/>
    </row>
    <row r="85" spans="1:24" ht="15.75" customHeight="1" x14ac:dyDescent="0.15">
      <c r="A85" s="21">
        <f t="shared" si="0"/>
        <v>50500016</v>
      </c>
      <c r="B85" s="170" t="s">
        <v>531</v>
      </c>
      <c r="C85" s="23">
        <v>817.46</v>
      </c>
      <c r="D85" s="24">
        <v>1</v>
      </c>
      <c r="E85" s="25" t="s">
        <v>22</v>
      </c>
      <c r="F85" s="23">
        <v>0.71</v>
      </c>
      <c r="G85" s="25"/>
      <c r="H85" s="25"/>
      <c r="I85" s="25"/>
      <c r="J85" s="25"/>
      <c r="K85" s="25"/>
      <c r="L85" s="25"/>
      <c r="M85" s="25">
        <v>1</v>
      </c>
      <c r="N85" s="33"/>
      <c r="O85" s="2"/>
      <c r="P85" s="2"/>
      <c r="Q85" s="2"/>
      <c r="R85" s="2"/>
      <c r="S85" s="2"/>
      <c r="T85" s="2"/>
      <c r="U85" s="2"/>
      <c r="V85" s="2"/>
      <c r="W85" s="2"/>
      <c r="X85" s="2"/>
    </row>
    <row r="86" spans="1:24" ht="15.75" customHeight="1" x14ac:dyDescent="0.15">
      <c r="A86" s="21">
        <f t="shared" si="0"/>
        <v>50500017</v>
      </c>
      <c r="B86" s="170" t="s">
        <v>532</v>
      </c>
      <c r="C86" s="23">
        <v>866.27</v>
      </c>
      <c r="D86" s="24">
        <v>1</v>
      </c>
      <c r="E86" s="25" t="s">
        <v>22</v>
      </c>
      <c r="F86" s="23">
        <v>0.67</v>
      </c>
      <c r="G86" s="25"/>
      <c r="H86" s="25"/>
      <c r="I86" s="25"/>
      <c r="J86" s="25"/>
      <c r="K86" s="25"/>
      <c r="L86" s="25"/>
      <c r="M86" s="25">
        <v>1</v>
      </c>
      <c r="N86" s="33"/>
      <c r="O86" s="2"/>
      <c r="P86" s="2"/>
      <c r="Q86" s="2"/>
      <c r="R86" s="2"/>
      <c r="S86" s="2"/>
      <c r="T86" s="2"/>
      <c r="U86" s="2"/>
      <c r="V86" s="2"/>
      <c r="W86" s="2"/>
      <c r="X86" s="2"/>
    </row>
    <row r="87" spans="1:24" ht="15.75" customHeight="1" x14ac:dyDescent="0.15">
      <c r="A87" s="21">
        <f t="shared" si="0"/>
        <v>50500018</v>
      </c>
      <c r="B87" s="170" t="s">
        <v>533</v>
      </c>
      <c r="C87" s="23">
        <v>936.13</v>
      </c>
      <c r="D87" s="24">
        <v>1</v>
      </c>
      <c r="E87" s="25" t="s">
        <v>22</v>
      </c>
      <c r="F87" s="23">
        <v>0.62</v>
      </c>
      <c r="G87" s="25"/>
      <c r="H87" s="25"/>
      <c r="I87" s="25"/>
      <c r="J87" s="25"/>
      <c r="K87" s="25"/>
      <c r="L87" s="25"/>
      <c r="M87" s="25">
        <v>1</v>
      </c>
      <c r="N87" s="33"/>
      <c r="O87" s="2"/>
      <c r="P87" s="2"/>
      <c r="Q87" s="2"/>
      <c r="R87" s="2"/>
      <c r="S87" s="2"/>
      <c r="T87" s="2"/>
      <c r="U87" s="2"/>
      <c r="V87" s="2"/>
      <c r="W87" s="2"/>
      <c r="X87" s="2"/>
    </row>
    <row r="88" spans="1:24" ht="15.75" customHeight="1" x14ac:dyDescent="0.15">
      <c r="A88" s="21">
        <f t="shared" si="0"/>
        <v>50500019</v>
      </c>
      <c r="B88" s="170" t="s">
        <v>154</v>
      </c>
      <c r="C88" s="23">
        <v>365.03</v>
      </c>
      <c r="D88" s="24">
        <v>1</v>
      </c>
      <c r="E88" s="25" t="s">
        <v>22</v>
      </c>
      <c r="F88" s="23">
        <v>1.59</v>
      </c>
      <c r="G88" s="25"/>
      <c r="H88" s="25"/>
      <c r="I88" s="25"/>
      <c r="J88" s="25"/>
      <c r="K88" s="25"/>
      <c r="L88" s="25"/>
      <c r="M88" s="25">
        <v>1</v>
      </c>
      <c r="N88" s="33"/>
      <c r="O88" s="2"/>
      <c r="P88" s="2"/>
      <c r="Q88" s="2"/>
      <c r="R88" s="2"/>
      <c r="S88" s="2"/>
      <c r="T88" s="2"/>
      <c r="U88" s="2"/>
      <c r="V88" s="2"/>
      <c r="W88" s="2"/>
      <c r="X88" s="2"/>
    </row>
    <row r="89" spans="1:24" ht="15.75" customHeight="1" x14ac:dyDescent="0.15">
      <c r="A89" s="21">
        <f t="shared" si="0"/>
        <v>50500020</v>
      </c>
      <c r="B89" s="170" t="s">
        <v>534</v>
      </c>
      <c r="C89" s="23">
        <v>408.73</v>
      </c>
      <c r="D89" s="24">
        <v>1</v>
      </c>
      <c r="E89" s="25" t="s">
        <v>22</v>
      </c>
      <c r="F89" s="23">
        <v>1.42</v>
      </c>
      <c r="G89" s="25"/>
      <c r="H89" s="25"/>
      <c r="I89" s="25"/>
      <c r="J89" s="25"/>
      <c r="K89" s="25"/>
      <c r="L89" s="25"/>
      <c r="M89" s="25">
        <v>1</v>
      </c>
      <c r="N89" s="33"/>
      <c r="O89" s="2"/>
      <c r="P89" s="2"/>
      <c r="Q89" s="2"/>
      <c r="R89" s="2"/>
      <c r="S89" s="2"/>
      <c r="T89" s="2"/>
      <c r="U89" s="2"/>
      <c r="V89" s="2"/>
      <c r="W89" s="2"/>
      <c r="X89" s="2"/>
    </row>
    <row r="90" spans="1:24" ht="15.75" customHeight="1" x14ac:dyDescent="0.15">
      <c r="A90" s="21">
        <f t="shared" si="0"/>
        <v>50500021</v>
      </c>
      <c r="B90" s="170" t="s">
        <v>535</v>
      </c>
      <c r="C90" s="23">
        <v>446.46</v>
      </c>
      <c r="D90" s="24">
        <v>1</v>
      </c>
      <c r="E90" s="25" t="s">
        <v>22</v>
      </c>
      <c r="F90" s="23">
        <v>1.3</v>
      </c>
      <c r="G90" s="25"/>
      <c r="H90" s="25"/>
      <c r="I90" s="25"/>
      <c r="J90" s="25"/>
      <c r="K90" s="25"/>
      <c r="L90" s="25"/>
      <c r="M90" s="25">
        <v>1</v>
      </c>
      <c r="N90" s="33"/>
      <c r="O90" s="2"/>
      <c r="P90" s="2"/>
      <c r="Q90" s="2"/>
      <c r="R90" s="2"/>
      <c r="S90" s="2"/>
      <c r="T90" s="2"/>
      <c r="U90" s="2"/>
      <c r="V90" s="2"/>
      <c r="W90" s="2"/>
      <c r="X90" s="2"/>
    </row>
    <row r="91" spans="1:24" ht="15.75" customHeight="1" x14ac:dyDescent="0.15">
      <c r="A91" s="20"/>
      <c r="B91" s="15"/>
      <c r="C91" s="7"/>
      <c r="D91" s="2"/>
      <c r="E91" s="2"/>
      <c r="F91" s="2"/>
      <c r="G91" s="4"/>
      <c r="H91" s="4"/>
      <c r="I91" s="4"/>
      <c r="J91" s="4"/>
      <c r="K91" s="4"/>
      <c r="L91" s="4"/>
      <c r="M91" s="4"/>
      <c r="N91" s="34"/>
      <c r="O91" s="2"/>
      <c r="P91" s="2"/>
      <c r="Q91" s="2"/>
      <c r="R91" s="2"/>
      <c r="S91" s="2"/>
      <c r="T91" s="2"/>
      <c r="U91" s="2"/>
      <c r="V91" s="2"/>
      <c r="W91" s="2"/>
      <c r="X91" s="2"/>
    </row>
    <row r="92" spans="1:24" ht="15.75" customHeight="1" x14ac:dyDescent="0.15">
      <c r="A92" s="16">
        <v>50900000</v>
      </c>
      <c r="B92" s="181" t="s">
        <v>536</v>
      </c>
      <c r="C92" s="17"/>
      <c r="D92" s="17"/>
      <c r="E92" s="18"/>
      <c r="F92" s="17"/>
      <c r="G92" s="19"/>
      <c r="H92" s="19"/>
      <c r="I92" s="19"/>
      <c r="J92" s="19"/>
      <c r="K92" s="19"/>
      <c r="L92" s="19"/>
      <c r="M92" s="19"/>
      <c r="N92" s="34"/>
      <c r="O92" s="2"/>
      <c r="P92" s="2"/>
      <c r="Q92" s="2"/>
      <c r="R92" s="2"/>
      <c r="S92" s="2"/>
      <c r="T92" s="2"/>
      <c r="U92" s="2"/>
      <c r="V92" s="2"/>
      <c r="W92" s="2"/>
      <c r="X92" s="2"/>
    </row>
    <row r="93" spans="1:24" ht="15.75" customHeight="1" x14ac:dyDescent="0.15">
      <c r="A93" s="21">
        <v>50900001</v>
      </c>
      <c r="B93" s="177" t="s">
        <v>537</v>
      </c>
      <c r="C93" s="23">
        <v>564.38</v>
      </c>
      <c r="D93" s="24">
        <v>1</v>
      </c>
      <c r="E93" s="27" t="s">
        <v>15</v>
      </c>
      <c r="F93" s="35">
        <v>6.2815000000000003</v>
      </c>
      <c r="G93" s="27">
        <v>1</v>
      </c>
      <c r="H93" s="27"/>
      <c r="I93" s="27"/>
      <c r="J93" s="27"/>
      <c r="K93" s="27">
        <v>1</v>
      </c>
      <c r="L93" s="27">
        <v>1</v>
      </c>
      <c r="M93" s="27"/>
      <c r="N93" s="33"/>
      <c r="O93" s="2"/>
      <c r="P93" s="2"/>
      <c r="Q93" s="2"/>
      <c r="R93" s="2"/>
      <c r="S93" s="2"/>
      <c r="T93" s="2"/>
      <c r="U93" s="2"/>
      <c r="V93" s="2"/>
      <c r="W93" s="2"/>
      <c r="X93" s="2"/>
    </row>
    <row r="94" spans="1:24" ht="15.75" customHeight="1" x14ac:dyDescent="0.15">
      <c r="A94" s="21">
        <v>50900002</v>
      </c>
      <c r="B94" s="177" t="s">
        <v>157</v>
      </c>
      <c r="C94" s="23">
        <v>564.38</v>
      </c>
      <c r="D94" s="24">
        <v>1</v>
      </c>
      <c r="E94" s="45" t="s">
        <v>15</v>
      </c>
      <c r="F94" s="35">
        <v>7.7824999999999998</v>
      </c>
      <c r="G94" s="27">
        <v>1</v>
      </c>
      <c r="H94" s="27"/>
      <c r="I94" s="27"/>
      <c r="J94" s="27"/>
      <c r="K94" s="27">
        <v>2</v>
      </c>
      <c r="L94" s="27">
        <v>1</v>
      </c>
      <c r="M94" s="27"/>
      <c r="N94" s="33"/>
      <c r="O94" s="2"/>
      <c r="P94" s="2"/>
      <c r="Q94" s="2"/>
      <c r="R94" s="2"/>
      <c r="S94" s="2"/>
      <c r="T94" s="2"/>
      <c r="U94" s="2"/>
      <c r="V94" s="2"/>
      <c r="W94" s="2"/>
      <c r="X94" s="2"/>
    </row>
    <row r="95" spans="1:24" ht="13.2" x14ac:dyDescent="0.15">
      <c r="A95" s="21">
        <v>50900003</v>
      </c>
      <c r="B95" s="177" t="s">
        <v>159</v>
      </c>
      <c r="C95" s="23">
        <v>125.14</v>
      </c>
      <c r="D95" s="24">
        <v>1</v>
      </c>
      <c r="E95" s="45" t="s">
        <v>139</v>
      </c>
      <c r="F95" s="35">
        <v>28.330100000000002</v>
      </c>
      <c r="G95" s="27">
        <v>1</v>
      </c>
      <c r="H95" s="27"/>
      <c r="I95" s="27"/>
      <c r="J95" s="27"/>
      <c r="K95" s="27">
        <v>1</v>
      </c>
      <c r="L95" s="27">
        <v>1</v>
      </c>
      <c r="M95" s="27"/>
      <c r="N95" s="33"/>
      <c r="O95" s="2"/>
      <c r="P95" s="2"/>
      <c r="Q95" s="2"/>
      <c r="R95" s="2"/>
      <c r="S95" s="2"/>
      <c r="T95" s="2"/>
      <c r="U95" s="2"/>
      <c r="V95" s="2"/>
      <c r="W95" s="2"/>
      <c r="X95" s="2"/>
    </row>
    <row r="96" spans="1:24" ht="26.4" x14ac:dyDescent="0.15">
      <c r="A96" s="21">
        <v>50900004</v>
      </c>
      <c r="B96" s="177" t="s">
        <v>538</v>
      </c>
      <c r="C96" s="23">
        <v>187.54</v>
      </c>
      <c r="D96" s="24">
        <v>1</v>
      </c>
      <c r="E96" s="45" t="s">
        <v>139</v>
      </c>
      <c r="F96" s="35">
        <v>18.903600000000001</v>
      </c>
      <c r="G96" s="27">
        <v>1</v>
      </c>
      <c r="H96" s="27"/>
      <c r="I96" s="27"/>
      <c r="J96" s="27"/>
      <c r="K96" s="27">
        <v>1</v>
      </c>
      <c r="L96" s="27">
        <v>1</v>
      </c>
      <c r="M96" s="27"/>
      <c r="N96" s="33"/>
      <c r="O96" s="2"/>
      <c r="P96" s="2"/>
      <c r="Q96" s="2"/>
      <c r="R96" s="2"/>
      <c r="S96" s="2"/>
      <c r="T96" s="2"/>
      <c r="U96" s="2"/>
      <c r="V96" s="2"/>
      <c r="W96" s="2"/>
      <c r="X96" s="2"/>
    </row>
    <row r="97" spans="1:24" ht="15.75" customHeight="1" x14ac:dyDescent="0.15">
      <c r="A97" s="21">
        <v>50900005</v>
      </c>
      <c r="B97" s="177" t="s">
        <v>158</v>
      </c>
      <c r="C97" s="23">
        <v>125.14</v>
      </c>
      <c r="D97" s="24">
        <v>1</v>
      </c>
      <c r="E97" s="45" t="s">
        <v>139</v>
      </c>
      <c r="F97" s="35">
        <v>28.330100000000002</v>
      </c>
      <c r="G97" s="27">
        <v>1</v>
      </c>
      <c r="H97" s="27"/>
      <c r="I97" s="27"/>
      <c r="J97" s="27"/>
      <c r="K97" s="27">
        <v>1</v>
      </c>
      <c r="L97" s="27">
        <v>1</v>
      </c>
      <c r="M97" s="27"/>
      <c r="N97" s="33"/>
      <c r="O97" s="2"/>
      <c r="P97" s="2"/>
      <c r="Q97" s="2"/>
      <c r="R97" s="2"/>
      <c r="S97" s="2"/>
      <c r="T97" s="2"/>
      <c r="U97" s="2"/>
      <c r="V97" s="2"/>
      <c r="W97" s="2"/>
      <c r="X97" s="2"/>
    </row>
    <row r="98" spans="1:24" ht="15.75" customHeight="1" x14ac:dyDescent="0.15">
      <c r="A98" s="21">
        <v>50900006</v>
      </c>
      <c r="B98" s="28" t="s">
        <v>539</v>
      </c>
      <c r="C98" s="23" t="s">
        <v>485</v>
      </c>
      <c r="D98" s="24" t="s">
        <v>486</v>
      </c>
      <c r="E98" s="45"/>
      <c r="F98" s="35"/>
      <c r="G98" s="27"/>
      <c r="H98" s="27"/>
      <c r="I98" s="27"/>
      <c r="J98" s="27"/>
      <c r="K98" s="27"/>
      <c r="L98" s="27"/>
      <c r="M98" s="27"/>
      <c r="N98" s="41"/>
      <c r="O98" s="2"/>
      <c r="P98" s="2"/>
      <c r="Q98" s="2"/>
      <c r="R98" s="2"/>
      <c r="S98" s="2"/>
      <c r="T98" s="2"/>
      <c r="U98" s="2"/>
      <c r="V98" s="2"/>
      <c r="W98" s="2"/>
      <c r="X98" s="2"/>
    </row>
    <row r="99" spans="1:24" ht="15.75" customHeight="1" x14ac:dyDescent="0.15">
      <c r="A99" s="21">
        <v>50900007</v>
      </c>
      <c r="B99" s="177" t="s">
        <v>540</v>
      </c>
      <c r="C99" s="23">
        <v>563.11</v>
      </c>
      <c r="D99" s="24">
        <v>1</v>
      </c>
      <c r="E99" s="45" t="s">
        <v>15</v>
      </c>
      <c r="F99" s="35">
        <v>7.8</v>
      </c>
      <c r="G99" s="27">
        <v>1</v>
      </c>
      <c r="H99" s="27"/>
      <c r="I99" s="27"/>
      <c r="J99" s="27"/>
      <c r="K99" s="27">
        <v>2</v>
      </c>
      <c r="L99" s="27">
        <v>1</v>
      </c>
      <c r="M99" s="27"/>
      <c r="N99" s="33"/>
      <c r="O99" s="2"/>
      <c r="P99" s="2"/>
      <c r="Q99" s="2"/>
      <c r="R99" s="2"/>
      <c r="S99" s="2"/>
      <c r="T99" s="2"/>
      <c r="U99" s="2"/>
      <c r="V99" s="2"/>
      <c r="W99" s="2"/>
      <c r="X99" s="2"/>
    </row>
    <row r="100" spans="1:24" ht="15.75" customHeight="1" x14ac:dyDescent="0.15">
      <c r="A100" s="21">
        <v>50900008</v>
      </c>
      <c r="B100" s="177" t="s">
        <v>163</v>
      </c>
      <c r="C100" s="23">
        <v>364.38</v>
      </c>
      <c r="D100" s="24">
        <v>1</v>
      </c>
      <c r="E100" s="45" t="s">
        <v>15</v>
      </c>
      <c r="F100" s="35">
        <v>6.2815000000000003</v>
      </c>
      <c r="G100" s="27">
        <v>1</v>
      </c>
      <c r="H100" s="27"/>
      <c r="I100" s="27"/>
      <c r="J100" s="27"/>
      <c r="K100" s="27">
        <v>1</v>
      </c>
      <c r="L100" s="27">
        <v>1</v>
      </c>
      <c r="M100" s="27"/>
      <c r="N100" s="33"/>
      <c r="O100" s="2"/>
      <c r="P100" s="2"/>
      <c r="Q100" s="2"/>
      <c r="R100" s="2"/>
      <c r="S100" s="2"/>
      <c r="T100" s="2"/>
      <c r="U100" s="2"/>
      <c r="V100" s="2"/>
      <c r="W100" s="2"/>
      <c r="X100" s="2"/>
    </row>
    <row r="101" spans="1:24" ht="15.75" customHeight="1" x14ac:dyDescent="0.15">
      <c r="A101" s="21">
        <v>50900009</v>
      </c>
      <c r="B101" s="177" t="s">
        <v>541</v>
      </c>
      <c r="C101" s="23">
        <v>375.44</v>
      </c>
      <c r="D101" s="24">
        <v>1</v>
      </c>
      <c r="E101" s="45" t="s">
        <v>15</v>
      </c>
      <c r="F101" s="35">
        <v>9.4426000000000005</v>
      </c>
      <c r="G101" s="27">
        <v>1</v>
      </c>
      <c r="H101" s="27"/>
      <c r="I101" s="27"/>
      <c r="J101" s="27"/>
      <c r="K101" s="27">
        <v>1</v>
      </c>
      <c r="L101" s="27">
        <v>1</v>
      </c>
      <c r="M101" s="27"/>
      <c r="N101" s="33"/>
      <c r="O101" s="2"/>
      <c r="P101" s="2"/>
      <c r="Q101" s="2"/>
      <c r="R101" s="2"/>
      <c r="S101" s="2"/>
      <c r="T101" s="2"/>
      <c r="U101" s="2"/>
      <c r="V101" s="2"/>
      <c r="W101" s="2"/>
      <c r="X101" s="2"/>
    </row>
    <row r="102" spans="1:24" ht="15.75" customHeight="1" x14ac:dyDescent="0.15">
      <c r="A102" s="21">
        <v>50900010</v>
      </c>
      <c r="B102" s="177" t="s">
        <v>542</v>
      </c>
      <c r="C102" s="23">
        <v>3302.47</v>
      </c>
      <c r="D102" s="24">
        <v>1</v>
      </c>
      <c r="E102" s="27" t="s">
        <v>543</v>
      </c>
      <c r="F102" s="26">
        <v>1.33</v>
      </c>
      <c r="G102" s="27">
        <v>1</v>
      </c>
      <c r="H102" s="27"/>
      <c r="I102" s="27"/>
      <c r="J102" s="27"/>
      <c r="K102" s="27">
        <v>2</v>
      </c>
      <c r="L102" s="27">
        <v>1</v>
      </c>
      <c r="M102" s="27"/>
      <c r="N102" s="33"/>
      <c r="O102" s="2"/>
      <c r="P102" s="2"/>
      <c r="Q102" s="2"/>
      <c r="R102" s="2"/>
      <c r="S102" s="2"/>
      <c r="T102" s="2"/>
      <c r="U102" s="2"/>
      <c r="V102" s="2"/>
      <c r="W102" s="2"/>
      <c r="X102" s="2"/>
    </row>
    <row r="103" spans="1:24" ht="15.75" customHeight="1" x14ac:dyDescent="0.15">
      <c r="A103" s="21">
        <v>50900011</v>
      </c>
      <c r="B103" s="177" t="s">
        <v>544</v>
      </c>
      <c r="C103" s="23">
        <v>125.14</v>
      </c>
      <c r="D103" s="24">
        <v>1</v>
      </c>
      <c r="E103" s="45" t="s">
        <v>139</v>
      </c>
      <c r="F103" s="35">
        <v>35.099699999999999</v>
      </c>
      <c r="G103" s="27">
        <v>1</v>
      </c>
      <c r="H103" s="27"/>
      <c r="I103" s="27"/>
      <c r="J103" s="27"/>
      <c r="K103" s="27">
        <v>2</v>
      </c>
      <c r="L103" s="27">
        <v>1</v>
      </c>
      <c r="M103" s="27"/>
      <c r="N103" s="33"/>
      <c r="O103" s="2"/>
      <c r="P103" s="2"/>
      <c r="Q103" s="2"/>
      <c r="R103" s="2"/>
      <c r="S103" s="2"/>
      <c r="T103" s="2"/>
      <c r="U103" s="2"/>
      <c r="V103" s="2"/>
      <c r="W103" s="2"/>
      <c r="X103" s="2"/>
    </row>
    <row r="104" spans="1:24" ht="15.75" customHeight="1" x14ac:dyDescent="0.15">
      <c r="A104" s="21">
        <v>50900012</v>
      </c>
      <c r="B104" s="177" t="s">
        <v>545</v>
      </c>
      <c r="C104" s="23">
        <v>596.32000000000005</v>
      </c>
      <c r="D104" s="24">
        <v>1</v>
      </c>
      <c r="E104" s="45" t="s">
        <v>15</v>
      </c>
      <c r="F104" s="35">
        <v>7.3657000000000004</v>
      </c>
      <c r="G104" s="27">
        <v>1</v>
      </c>
      <c r="H104" s="27"/>
      <c r="I104" s="27"/>
      <c r="J104" s="27"/>
      <c r="K104" s="27">
        <v>2</v>
      </c>
      <c r="L104" s="27">
        <v>1</v>
      </c>
      <c r="M104" s="27"/>
      <c r="N104" s="33"/>
      <c r="O104" s="2"/>
      <c r="P104" s="2"/>
      <c r="Q104" s="2"/>
      <c r="R104" s="2"/>
      <c r="S104" s="2"/>
      <c r="T104" s="2"/>
      <c r="U104" s="2"/>
      <c r="V104" s="2"/>
      <c r="W104" s="2"/>
      <c r="X104" s="2"/>
    </row>
    <row r="105" spans="1:24" ht="15.75" customHeight="1" x14ac:dyDescent="0.15">
      <c r="A105" s="21">
        <v>50900013</v>
      </c>
      <c r="B105" s="177" t="s">
        <v>156</v>
      </c>
      <c r="C105" s="23">
        <v>125.14</v>
      </c>
      <c r="D105" s="24">
        <v>1</v>
      </c>
      <c r="E105" s="45" t="s">
        <v>139</v>
      </c>
      <c r="F105" s="35">
        <v>28.330100000000002</v>
      </c>
      <c r="G105" s="27">
        <v>1</v>
      </c>
      <c r="H105" s="27"/>
      <c r="I105" s="27"/>
      <c r="J105" s="27"/>
      <c r="K105" s="27">
        <v>1</v>
      </c>
      <c r="L105" s="27">
        <v>1</v>
      </c>
      <c r="M105" s="27"/>
      <c r="N105" s="33"/>
      <c r="O105" s="2"/>
      <c r="P105" s="2"/>
      <c r="Q105" s="2"/>
      <c r="R105" s="2"/>
      <c r="S105" s="2"/>
      <c r="T105" s="2"/>
      <c r="U105" s="2"/>
      <c r="V105" s="2"/>
      <c r="W105" s="2"/>
      <c r="X105" s="2"/>
    </row>
    <row r="106" spans="1:24" ht="15.75" customHeight="1" x14ac:dyDescent="0.15">
      <c r="A106" s="21">
        <v>50900019</v>
      </c>
      <c r="B106" s="28" t="s">
        <v>546</v>
      </c>
      <c r="C106" s="24">
        <v>0.1</v>
      </c>
      <c r="D106" s="24">
        <v>1</v>
      </c>
      <c r="E106" s="27" t="s">
        <v>160</v>
      </c>
      <c r="F106" s="26"/>
      <c r="G106" s="27"/>
      <c r="H106" s="27"/>
      <c r="I106" s="27"/>
      <c r="J106" s="27"/>
      <c r="K106" s="27"/>
      <c r="L106" s="27"/>
      <c r="M106" s="27"/>
      <c r="N106" s="41"/>
      <c r="O106" s="2"/>
      <c r="P106" s="2"/>
      <c r="Q106" s="2"/>
      <c r="R106" s="2"/>
      <c r="S106" s="2"/>
      <c r="T106" s="2"/>
      <c r="U106" s="2"/>
      <c r="V106" s="2"/>
      <c r="W106" s="2"/>
      <c r="X106" s="2"/>
    </row>
    <row r="107" spans="1:24" ht="15.75" customHeight="1" x14ac:dyDescent="0.15">
      <c r="A107" s="20"/>
      <c r="B107" s="15"/>
      <c r="C107" s="7"/>
      <c r="D107" s="2"/>
      <c r="E107" s="2"/>
      <c r="F107" s="2"/>
      <c r="G107" s="4"/>
      <c r="H107" s="4"/>
      <c r="I107" s="4"/>
      <c r="J107" s="4"/>
      <c r="K107" s="4"/>
      <c r="L107" s="4"/>
      <c r="M107" s="4"/>
      <c r="N107" s="34"/>
      <c r="O107" s="2"/>
      <c r="P107" s="2"/>
      <c r="Q107" s="2"/>
      <c r="R107" s="2"/>
      <c r="S107" s="2"/>
      <c r="T107" s="2"/>
      <c r="U107" s="2"/>
      <c r="V107" s="2"/>
      <c r="W107" s="2"/>
      <c r="X107" s="2"/>
    </row>
    <row r="108" spans="1:24" ht="15.75" customHeight="1" x14ac:dyDescent="0.15">
      <c r="A108" s="16">
        <v>51100000</v>
      </c>
      <c r="B108" s="181" t="s">
        <v>547</v>
      </c>
      <c r="C108" s="17"/>
      <c r="D108" s="17"/>
      <c r="E108" s="18"/>
      <c r="F108" s="17"/>
      <c r="G108" s="19"/>
      <c r="H108" s="19"/>
      <c r="I108" s="19"/>
      <c r="J108" s="19"/>
      <c r="K108" s="19"/>
      <c r="L108" s="19"/>
      <c r="M108" s="19"/>
      <c r="N108" s="34"/>
      <c r="O108" s="2"/>
      <c r="P108" s="2"/>
      <c r="Q108" s="2"/>
      <c r="R108" s="2"/>
      <c r="S108" s="2"/>
      <c r="T108" s="2"/>
      <c r="U108" s="2"/>
      <c r="V108" s="2"/>
      <c r="W108" s="2"/>
      <c r="X108" s="2"/>
    </row>
    <row r="109" spans="1:24" ht="15.75" customHeight="1" x14ac:dyDescent="0.15">
      <c r="A109" s="21">
        <f t="shared" ref="A109:A112" si="1">A108+1</f>
        <v>51100001</v>
      </c>
      <c r="B109" s="177" t="s">
        <v>157</v>
      </c>
      <c r="C109" s="23">
        <v>564.38</v>
      </c>
      <c r="D109" s="24">
        <v>1</v>
      </c>
      <c r="E109" s="45" t="s">
        <v>15</v>
      </c>
      <c r="F109" s="35">
        <v>7.7824999999999998</v>
      </c>
      <c r="G109" s="27">
        <v>1</v>
      </c>
      <c r="H109" s="27"/>
      <c r="I109" s="27"/>
      <c r="J109" s="27"/>
      <c r="K109" s="27">
        <v>2</v>
      </c>
      <c r="L109" s="27">
        <v>1</v>
      </c>
      <c r="M109" s="27"/>
      <c r="N109" s="33"/>
      <c r="O109" s="2"/>
      <c r="P109" s="2"/>
      <c r="Q109" s="2"/>
      <c r="R109" s="2"/>
      <c r="S109" s="2"/>
      <c r="T109" s="2"/>
      <c r="U109" s="2"/>
      <c r="V109" s="2"/>
      <c r="W109" s="2"/>
      <c r="X109" s="2"/>
    </row>
    <row r="110" spans="1:24" ht="15.75" customHeight="1" x14ac:dyDescent="0.15">
      <c r="A110" s="21">
        <f t="shared" si="1"/>
        <v>51100002</v>
      </c>
      <c r="B110" s="177" t="s">
        <v>540</v>
      </c>
      <c r="C110" s="23">
        <v>563.11</v>
      </c>
      <c r="D110" s="24">
        <v>1</v>
      </c>
      <c r="E110" s="45" t="s">
        <v>15</v>
      </c>
      <c r="F110" s="35">
        <v>7.8</v>
      </c>
      <c r="G110" s="27">
        <v>1</v>
      </c>
      <c r="H110" s="27"/>
      <c r="I110" s="27"/>
      <c r="J110" s="27"/>
      <c r="K110" s="27">
        <v>2</v>
      </c>
      <c r="L110" s="27">
        <v>1</v>
      </c>
      <c r="M110" s="27"/>
      <c r="N110" s="33"/>
      <c r="O110" s="2"/>
      <c r="P110" s="2"/>
      <c r="Q110" s="2"/>
      <c r="R110" s="2"/>
      <c r="S110" s="2"/>
      <c r="T110" s="2"/>
      <c r="U110" s="2"/>
      <c r="V110" s="2"/>
      <c r="W110" s="2"/>
      <c r="X110" s="2"/>
    </row>
    <row r="111" spans="1:24" ht="15.75" customHeight="1" x14ac:dyDescent="0.15">
      <c r="A111" s="21">
        <f t="shared" si="1"/>
        <v>51100003</v>
      </c>
      <c r="B111" s="177" t="s">
        <v>163</v>
      </c>
      <c r="C111" s="23">
        <v>564.38</v>
      </c>
      <c r="D111" s="24">
        <v>1</v>
      </c>
      <c r="E111" s="45" t="s">
        <v>15</v>
      </c>
      <c r="F111" s="35">
        <v>6.2815000000000003</v>
      </c>
      <c r="G111" s="27">
        <v>1</v>
      </c>
      <c r="H111" s="27"/>
      <c r="I111" s="27"/>
      <c r="J111" s="27"/>
      <c r="K111" s="27">
        <v>1</v>
      </c>
      <c r="L111" s="27">
        <v>1</v>
      </c>
      <c r="M111" s="27"/>
      <c r="N111" s="33"/>
      <c r="O111" s="2"/>
      <c r="P111" s="2"/>
      <c r="Q111" s="2"/>
      <c r="R111" s="2"/>
      <c r="S111" s="2"/>
      <c r="T111" s="2"/>
      <c r="U111" s="2"/>
      <c r="V111" s="2"/>
      <c r="W111" s="2"/>
      <c r="X111" s="2"/>
    </row>
    <row r="112" spans="1:24" ht="15.75" customHeight="1" x14ac:dyDescent="0.15">
      <c r="A112" s="21">
        <f t="shared" si="1"/>
        <v>51100004</v>
      </c>
      <c r="B112" s="177" t="s">
        <v>541</v>
      </c>
      <c r="C112" s="23">
        <v>375.44</v>
      </c>
      <c r="D112" s="24">
        <v>1</v>
      </c>
      <c r="E112" s="45" t="s">
        <v>15</v>
      </c>
      <c r="F112" s="35">
        <v>9.4426000000000005</v>
      </c>
      <c r="G112" s="27">
        <v>1</v>
      </c>
      <c r="H112" s="27"/>
      <c r="I112" s="27"/>
      <c r="J112" s="27"/>
      <c r="K112" s="27">
        <v>1</v>
      </c>
      <c r="L112" s="27">
        <v>1</v>
      </c>
      <c r="M112" s="27"/>
      <c r="N112" s="33"/>
      <c r="O112" s="2"/>
      <c r="P112" s="2"/>
      <c r="Q112" s="2"/>
      <c r="R112" s="2"/>
      <c r="S112" s="2"/>
      <c r="T112" s="2"/>
      <c r="U112" s="2"/>
      <c r="V112" s="2"/>
      <c r="W112" s="2"/>
      <c r="X112" s="2"/>
    </row>
    <row r="113" spans="1:24" ht="15.75" customHeight="1" x14ac:dyDescent="0.15">
      <c r="A113" s="21"/>
      <c r="B113" s="28"/>
      <c r="C113" s="23"/>
      <c r="D113" s="24"/>
      <c r="E113" s="27"/>
      <c r="F113" s="35"/>
      <c r="G113" s="27"/>
      <c r="H113" s="27"/>
      <c r="I113" s="27"/>
      <c r="J113" s="27"/>
      <c r="K113" s="27"/>
      <c r="L113" s="27"/>
      <c r="M113" s="27"/>
      <c r="N113" s="33"/>
      <c r="O113" s="2"/>
      <c r="P113" s="2"/>
      <c r="Q113" s="2"/>
      <c r="R113" s="2"/>
      <c r="S113" s="2"/>
      <c r="T113" s="2"/>
      <c r="U113" s="2"/>
      <c r="V113" s="2"/>
      <c r="W113" s="2"/>
      <c r="X113" s="2"/>
    </row>
    <row r="114" spans="1:24" ht="15.75" customHeight="1" x14ac:dyDescent="0.15">
      <c r="A114" s="16">
        <v>51100000</v>
      </c>
      <c r="B114" s="181" t="s">
        <v>690</v>
      </c>
      <c r="C114" s="17"/>
      <c r="D114" s="17"/>
      <c r="E114" s="18"/>
      <c r="F114" s="17"/>
      <c r="G114" s="19"/>
      <c r="H114" s="19"/>
      <c r="I114" s="19"/>
      <c r="J114" s="19"/>
      <c r="K114" s="19"/>
      <c r="L114" s="19"/>
      <c r="M114" s="19"/>
      <c r="N114" s="34"/>
      <c r="O114" s="2"/>
      <c r="P114" s="2"/>
      <c r="Q114" s="2"/>
      <c r="R114" s="2"/>
      <c r="S114" s="2"/>
      <c r="T114" s="2"/>
      <c r="U114" s="2"/>
      <c r="V114" s="2"/>
      <c r="W114" s="2"/>
      <c r="X114" s="2"/>
    </row>
    <row r="115" spans="1:24" ht="15.75" customHeight="1" x14ac:dyDescent="0.15">
      <c r="A115" s="21">
        <f t="shared" ref="A115" si="2">A114+1</f>
        <v>51100001</v>
      </c>
      <c r="B115" s="177" t="s">
        <v>691</v>
      </c>
      <c r="C115" s="23">
        <v>3500</v>
      </c>
      <c r="D115" s="24">
        <v>1</v>
      </c>
      <c r="E115" s="45" t="s">
        <v>692</v>
      </c>
      <c r="F115" s="35"/>
      <c r="G115" s="27">
        <v>1</v>
      </c>
      <c r="H115" s="27"/>
      <c r="I115" s="27"/>
      <c r="J115" s="27"/>
      <c r="K115" s="27">
        <v>2</v>
      </c>
      <c r="L115" s="27">
        <v>1</v>
      </c>
      <c r="M115" s="27"/>
      <c r="N115" s="33"/>
      <c r="O115" s="2"/>
      <c r="P115" s="2"/>
      <c r="Q115" s="2"/>
      <c r="R115" s="2"/>
      <c r="S115" s="2"/>
      <c r="T115" s="2"/>
      <c r="U115" s="2"/>
      <c r="V115" s="2"/>
      <c r="W115" s="2"/>
      <c r="X115" s="2"/>
    </row>
    <row r="116" spans="1:24" ht="15.75" customHeight="1" x14ac:dyDescent="0.15">
      <c r="A116" s="21"/>
      <c r="B116" s="177" t="s">
        <v>693</v>
      </c>
      <c r="C116" s="23">
        <v>320</v>
      </c>
      <c r="D116" s="24"/>
      <c r="E116" s="45" t="s">
        <v>694</v>
      </c>
      <c r="F116" s="35"/>
      <c r="G116" s="27"/>
      <c r="H116" s="27"/>
      <c r="I116" s="27"/>
      <c r="J116" s="27"/>
      <c r="K116" s="27"/>
      <c r="L116" s="27"/>
      <c r="M116" s="27"/>
      <c r="N116" s="33"/>
      <c r="O116" s="2"/>
      <c r="P116" s="2"/>
      <c r="Q116" s="2"/>
      <c r="R116" s="2"/>
      <c r="S116" s="2"/>
      <c r="T116" s="2"/>
      <c r="U116" s="2"/>
      <c r="V116" s="2"/>
      <c r="W116" s="2"/>
      <c r="X116" s="2"/>
    </row>
    <row r="117" spans="1:24" ht="15.75" customHeight="1" x14ac:dyDescent="0.15">
      <c r="A117" s="21"/>
      <c r="B117" s="177"/>
      <c r="C117" s="23"/>
      <c r="D117" s="24"/>
      <c r="E117" s="45"/>
      <c r="F117" s="35"/>
      <c r="G117" s="27"/>
      <c r="H117" s="27"/>
      <c r="I117" s="27"/>
      <c r="J117" s="27"/>
      <c r="K117" s="27"/>
      <c r="L117" s="27"/>
      <c r="M117" s="27"/>
      <c r="N117" s="33"/>
      <c r="O117" s="2"/>
      <c r="P117" s="2"/>
      <c r="Q117" s="2"/>
      <c r="R117" s="2"/>
      <c r="S117" s="2"/>
      <c r="T117" s="2"/>
      <c r="U117" s="2"/>
      <c r="V117" s="2"/>
      <c r="W117" s="2"/>
      <c r="X117" s="2"/>
    </row>
    <row r="118" spans="1:24" ht="15.75" customHeight="1" x14ac:dyDescent="0.15">
      <c r="A118" s="12" t="s">
        <v>548</v>
      </c>
      <c r="B118" s="2"/>
      <c r="C118" s="7"/>
      <c r="D118" s="2"/>
      <c r="E118" s="11"/>
      <c r="F118" s="2"/>
      <c r="G118" s="4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</row>
    <row r="119" spans="1:24" ht="15.75" customHeight="1" x14ac:dyDescent="0.15">
      <c r="A119" s="16">
        <v>40010000</v>
      </c>
      <c r="B119" s="12" t="s">
        <v>549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</row>
    <row r="120" spans="1:24" ht="15.75" customHeight="1" x14ac:dyDescent="0.15">
      <c r="A120" s="21">
        <v>40010001</v>
      </c>
      <c r="B120" s="184" t="s">
        <v>550</v>
      </c>
      <c r="C120" s="26">
        <v>974.2</v>
      </c>
      <c r="D120" s="24">
        <v>1</v>
      </c>
      <c r="E120" s="27" t="s">
        <v>68</v>
      </c>
      <c r="F120" s="44">
        <v>121.77500000000001</v>
      </c>
      <c r="G120" s="48">
        <v>23215.19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</row>
    <row r="121" spans="1:24" ht="15.75" customHeight="1" x14ac:dyDescent="0.15">
      <c r="A121" s="21">
        <v>40010002</v>
      </c>
      <c r="B121" s="184" t="s">
        <v>551</v>
      </c>
      <c r="C121" s="26">
        <v>646.13</v>
      </c>
      <c r="D121" s="24">
        <v>1</v>
      </c>
      <c r="E121" s="27" t="s">
        <v>68</v>
      </c>
      <c r="F121" s="44">
        <v>80.766000000000005</v>
      </c>
      <c r="G121" s="48">
        <v>15397.28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</row>
    <row r="122" spans="1:24" ht="15.75" customHeight="1" x14ac:dyDescent="0.15">
      <c r="A122" s="21">
        <v>40010003</v>
      </c>
      <c r="B122" s="184" t="s">
        <v>552</v>
      </c>
      <c r="C122" s="26">
        <v>847.13</v>
      </c>
      <c r="D122" s="24">
        <v>1</v>
      </c>
      <c r="E122" s="27" t="s">
        <v>68</v>
      </c>
      <c r="F122" s="44">
        <v>105.89100000000001</v>
      </c>
      <c r="G122" s="48">
        <v>20187.11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</row>
    <row r="123" spans="1:24" ht="15.75" customHeight="1" x14ac:dyDescent="0.15">
      <c r="A123" s="21">
        <v>40010004</v>
      </c>
      <c r="B123" s="185" t="s">
        <v>553</v>
      </c>
      <c r="C123" s="26">
        <v>847.13</v>
      </c>
      <c r="D123" s="24">
        <v>1</v>
      </c>
      <c r="E123" s="27" t="s">
        <v>68</v>
      </c>
      <c r="F123" s="44">
        <v>105.89100000000001</v>
      </c>
      <c r="G123" s="48">
        <v>20187.11</v>
      </c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</row>
    <row r="124" spans="1:24" ht="15.75" customHeight="1" x14ac:dyDescent="0.15">
      <c r="A124" s="21">
        <v>40010005</v>
      </c>
      <c r="B124" s="184" t="s">
        <v>554</v>
      </c>
      <c r="C124" s="26">
        <v>740.1</v>
      </c>
      <c r="D124" s="24">
        <v>1</v>
      </c>
      <c r="E124" s="27" t="s">
        <v>68</v>
      </c>
      <c r="F124" s="44">
        <v>92.513000000000005</v>
      </c>
      <c r="G124" s="48">
        <v>17636.580000000002</v>
      </c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</row>
    <row r="125" spans="1:24" ht="15.75" customHeight="1" x14ac:dyDescent="0.15">
      <c r="A125" s="21">
        <v>40010006</v>
      </c>
      <c r="B125" s="184" t="s">
        <v>555</v>
      </c>
      <c r="C125" s="26">
        <v>847.13</v>
      </c>
      <c r="D125" s="24">
        <v>1</v>
      </c>
      <c r="E125" s="27" t="s">
        <v>68</v>
      </c>
      <c r="F125" s="44">
        <v>105.89100000000001</v>
      </c>
      <c r="G125" s="48">
        <v>20187.11</v>
      </c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</row>
    <row r="126" spans="1:24" ht="15.75" customHeight="1" x14ac:dyDescent="0.15">
      <c r="A126" s="21">
        <v>40010007</v>
      </c>
      <c r="B126" s="184" t="s">
        <v>556</v>
      </c>
      <c r="C126" s="26">
        <v>553.4</v>
      </c>
      <c r="D126" s="24">
        <v>1</v>
      </c>
      <c r="E126" s="27" t="s">
        <v>68</v>
      </c>
      <c r="F126" s="44">
        <v>69.174999999999997</v>
      </c>
      <c r="G126" s="48">
        <v>13187.52</v>
      </c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</row>
    <row r="127" spans="1:24" ht="15.75" customHeight="1" x14ac:dyDescent="0.15">
      <c r="A127" s="21">
        <v>40010008</v>
      </c>
      <c r="B127" s="184" t="s">
        <v>557</v>
      </c>
      <c r="C127" s="26">
        <v>878.94</v>
      </c>
      <c r="D127" s="24">
        <v>1</v>
      </c>
      <c r="E127" s="27" t="s">
        <v>68</v>
      </c>
      <c r="F127" s="44">
        <v>109.86799999999999</v>
      </c>
      <c r="G127" s="48">
        <v>20945.14</v>
      </c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</row>
    <row r="128" spans="1:24" ht="15.75" customHeight="1" x14ac:dyDescent="0.15">
      <c r="A128" s="21">
        <v>40010009</v>
      </c>
      <c r="B128" s="184" t="s">
        <v>558</v>
      </c>
      <c r="C128" s="26">
        <v>872.22</v>
      </c>
      <c r="D128" s="24">
        <v>1</v>
      </c>
      <c r="E128" s="27" t="s">
        <v>68</v>
      </c>
      <c r="F128" s="44">
        <v>109.02800000000001</v>
      </c>
      <c r="G128" s="48">
        <v>20785</v>
      </c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</row>
    <row r="129" spans="1:24" ht="15.75" customHeight="1" x14ac:dyDescent="0.15">
      <c r="A129" s="21">
        <v>40010010</v>
      </c>
      <c r="B129" s="184" t="s">
        <v>559</v>
      </c>
      <c r="C129" s="26">
        <v>847.13</v>
      </c>
      <c r="D129" s="24">
        <v>1</v>
      </c>
      <c r="E129" s="27" t="s">
        <v>68</v>
      </c>
      <c r="F129" s="44">
        <v>105.89100000000001</v>
      </c>
      <c r="G129" s="48">
        <v>20187.11</v>
      </c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</row>
    <row r="130" spans="1:24" ht="15.75" customHeight="1" x14ac:dyDescent="0.15">
      <c r="A130" s="21">
        <v>40010101</v>
      </c>
      <c r="B130" s="184" t="s">
        <v>153</v>
      </c>
      <c r="C130" s="26">
        <v>6032.11</v>
      </c>
      <c r="D130" s="24">
        <v>1</v>
      </c>
      <c r="E130" s="27" t="s">
        <v>68</v>
      </c>
      <c r="F130" s="44">
        <f>C130/8</f>
        <v>754.01374999999996</v>
      </c>
      <c r="G130" s="48">
        <v>203320.18</v>
      </c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</row>
    <row r="131" spans="1:24" ht="15.75" customHeight="1" x14ac:dyDescent="0.15">
      <c r="A131" s="21">
        <v>40010201</v>
      </c>
      <c r="B131" s="184" t="s">
        <v>560</v>
      </c>
      <c r="C131" s="26">
        <v>2273.71</v>
      </c>
      <c r="D131" s="24">
        <v>1</v>
      </c>
      <c r="E131" s="27" t="s">
        <v>68</v>
      </c>
      <c r="F131" s="44">
        <v>284.214</v>
      </c>
      <c r="G131" s="48">
        <v>54182.51</v>
      </c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</row>
    <row r="132" spans="1:24" ht="15.75" customHeight="1" x14ac:dyDescent="0.15">
      <c r="A132" s="21">
        <v>40010202</v>
      </c>
      <c r="B132" s="185" t="s">
        <v>561</v>
      </c>
      <c r="C132" s="26">
        <v>1508.02</v>
      </c>
      <c r="D132" s="24">
        <v>1</v>
      </c>
      <c r="E132" s="27" t="s">
        <v>68</v>
      </c>
      <c r="F132" s="44">
        <v>188.50299999999999</v>
      </c>
      <c r="G132" s="48">
        <v>35936.120000000003</v>
      </c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</row>
    <row r="133" spans="1:24" ht="15.75" customHeight="1" x14ac:dyDescent="0.15">
      <c r="A133" s="21">
        <v>40010203</v>
      </c>
      <c r="B133" s="185" t="s">
        <v>562</v>
      </c>
      <c r="C133" s="26">
        <v>1977.14</v>
      </c>
      <c r="D133" s="24">
        <v>1</v>
      </c>
      <c r="E133" s="27" t="s">
        <v>68</v>
      </c>
      <c r="F133" s="44">
        <v>247.143</v>
      </c>
      <c r="G133" s="48">
        <v>47115.25</v>
      </c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</row>
    <row r="134" spans="1:24" ht="15.75" customHeight="1" x14ac:dyDescent="0.15">
      <c r="A134" s="21">
        <v>40010204</v>
      </c>
      <c r="B134" s="185" t="s">
        <v>563</v>
      </c>
      <c r="C134" s="26">
        <v>1977.14</v>
      </c>
      <c r="D134" s="24">
        <v>1</v>
      </c>
      <c r="E134" s="27" t="s">
        <v>68</v>
      </c>
      <c r="F134" s="44">
        <v>247.143</v>
      </c>
      <c r="G134" s="48">
        <v>47115.25</v>
      </c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</row>
    <row r="135" spans="1:24" ht="15.75" customHeight="1" x14ac:dyDescent="0.15">
      <c r="A135" s="21">
        <v>40010205</v>
      </c>
      <c r="B135" s="185" t="s">
        <v>564</v>
      </c>
      <c r="C135" s="26">
        <v>1727.34</v>
      </c>
      <c r="D135" s="24">
        <v>1</v>
      </c>
      <c r="E135" s="27" t="s">
        <v>68</v>
      </c>
      <c r="F135" s="44">
        <v>215.91800000000001</v>
      </c>
      <c r="G135" s="48">
        <v>41162.51</v>
      </c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</row>
    <row r="136" spans="1:24" ht="15.75" customHeight="1" x14ac:dyDescent="0.15">
      <c r="A136" s="21">
        <v>40010206</v>
      </c>
      <c r="B136" s="185" t="s">
        <v>565</v>
      </c>
      <c r="C136" s="26">
        <v>1742.53</v>
      </c>
      <c r="D136" s="24">
        <v>1</v>
      </c>
      <c r="E136" s="27" t="s">
        <v>68</v>
      </c>
      <c r="F136" s="44">
        <v>217.816</v>
      </c>
      <c r="G136" s="48">
        <v>41524.49</v>
      </c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</row>
    <row r="137" spans="1:24" ht="15.75" customHeight="1" x14ac:dyDescent="0.15">
      <c r="A137" s="21">
        <v>40010207</v>
      </c>
      <c r="B137" s="184" t="s">
        <v>566</v>
      </c>
      <c r="C137" s="26">
        <v>1110.5</v>
      </c>
      <c r="D137" s="24">
        <v>1</v>
      </c>
      <c r="E137" s="27" t="s">
        <v>68</v>
      </c>
      <c r="F137" s="44">
        <v>138.81299999999999</v>
      </c>
      <c r="G137" s="48">
        <v>26463.22</v>
      </c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</row>
    <row r="138" spans="1:24" ht="15.75" customHeight="1" x14ac:dyDescent="0.15">
      <c r="A138" s="21">
        <v>40010208</v>
      </c>
      <c r="B138" s="185" t="s">
        <v>567</v>
      </c>
      <c r="C138" s="26">
        <v>2051.39</v>
      </c>
      <c r="D138" s="24">
        <v>1</v>
      </c>
      <c r="E138" s="27" t="s">
        <v>68</v>
      </c>
      <c r="F138" s="44">
        <v>256.42399999999998</v>
      </c>
      <c r="G138" s="48">
        <v>48884.62</v>
      </c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</row>
    <row r="139" spans="1:24" ht="15.75" customHeight="1" x14ac:dyDescent="0.15">
      <c r="A139" s="21">
        <v>40010209</v>
      </c>
      <c r="B139" s="185" t="s">
        <v>568</v>
      </c>
      <c r="C139" s="26">
        <v>2035.7</v>
      </c>
      <c r="D139" s="24">
        <v>1</v>
      </c>
      <c r="E139" s="27" t="s">
        <v>68</v>
      </c>
      <c r="F139" s="44">
        <v>254.46299999999999</v>
      </c>
      <c r="G139" s="48">
        <v>48510.73</v>
      </c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</row>
    <row r="140" spans="1:24" ht="15.75" customHeight="1" x14ac:dyDescent="0.15">
      <c r="A140" s="21">
        <v>40010210</v>
      </c>
      <c r="B140" s="185" t="s">
        <v>569</v>
      </c>
      <c r="C140" s="26">
        <v>1977.14</v>
      </c>
      <c r="D140" s="24">
        <v>1</v>
      </c>
      <c r="E140" s="27" t="s">
        <v>68</v>
      </c>
      <c r="F140" s="44">
        <v>247.143</v>
      </c>
      <c r="G140" s="48">
        <v>47115.25</v>
      </c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</row>
    <row r="141" spans="1:24" ht="15.75" customHeight="1" x14ac:dyDescent="0.15">
      <c r="A141" s="21">
        <v>40010301</v>
      </c>
      <c r="B141" s="184" t="s">
        <v>570</v>
      </c>
      <c r="C141" s="26">
        <v>1803.88</v>
      </c>
      <c r="D141" s="24">
        <v>1</v>
      </c>
      <c r="E141" s="27" t="s">
        <v>68</v>
      </c>
      <c r="F141" s="44">
        <v>225.48500000000001</v>
      </c>
      <c r="G141" s="48">
        <v>42986.46</v>
      </c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</row>
    <row r="142" spans="1:24" ht="15.75" customHeight="1" x14ac:dyDescent="0.15">
      <c r="A142" s="21">
        <v>40010302</v>
      </c>
      <c r="B142" s="185" t="s">
        <v>571</v>
      </c>
      <c r="C142" s="26">
        <v>1197.1300000000001</v>
      </c>
      <c r="D142" s="24">
        <v>1</v>
      </c>
      <c r="E142" s="27" t="s">
        <v>68</v>
      </c>
      <c r="F142" s="44">
        <v>149.64099999999999</v>
      </c>
      <c r="G142" s="48">
        <v>28527.61</v>
      </c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</row>
    <row r="143" spans="1:24" ht="15.75" customHeight="1" x14ac:dyDescent="0.15">
      <c r="A143" s="21">
        <v>40010303</v>
      </c>
      <c r="B143" s="185" t="s">
        <v>572</v>
      </c>
      <c r="C143" s="26">
        <v>1569.54</v>
      </c>
      <c r="D143" s="24">
        <v>1</v>
      </c>
      <c r="E143" s="27" t="s">
        <v>68</v>
      </c>
      <c r="F143" s="44">
        <v>196.19300000000001</v>
      </c>
      <c r="G143" s="48">
        <v>37402.14</v>
      </c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</row>
    <row r="144" spans="1:24" ht="15.75" customHeight="1" x14ac:dyDescent="0.15">
      <c r="A144" s="21">
        <v>40010304</v>
      </c>
      <c r="B144" s="185" t="s">
        <v>573</v>
      </c>
      <c r="C144" s="26">
        <v>1569.54</v>
      </c>
      <c r="D144" s="24">
        <v>1</v>
      </c>
      <c r="E144" s="27" t="s">
        <v>68</v>
      </c>
      <c r="F144" s="44">
        <v>196.19300000000001</v>
      </c>
      <c r="G144" s="48">
        <v>37402.14</v>
      </c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</row>
    <row r="145" spans="1:24" ht="15.75" customHeight="1" x14ac:dyDescent="0.15">
      <c r="A145" s="21">
        <v>40010305</v>
      </c>
      <c r="B145" s="185" t="s">
        <v>574</v>
      </c>
      <c r="C145" s="26">
        <v>1371.24</v>
      </c>
      <c r="D145" s="24">
        <v>1</v>
      </c>
      <c r="E145" s="27" t="s">
        <v>68</v>
      </c>
      <c r="F145" s="44">
        <v>171.405</v>
      </c>
      <c r="G145" s="48">
        <v>32676.65</v>
      </c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</row>
    <row r="146" spans="1:24" ht="15.75" customHeight="1" x14ac:dyDescent="0.15">
      <c r="A146" s="21">
        <v>40010306</v>
      </c>
      <c r="B146" s="185" t="s">
        <v>575</v>
      </c>
      <c r="C146" s="26">
        <v>1383.3</v>
      </c>
      <c r="D146" s="24">
        <v>1</v>
      </c>
      <c r="E146" s="27" t="s">
        <v>68</v>
      </c>
      <c r="F146" s="44">
        <v>172.91300000000001</v>
      </c>
      <c r="G146" s="48">
        <v>32964.04</v>
      </c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</row>
    <row r="147" spans="1:24" ht="15.75" customHeight="1" x14ac:dyDescent="0.15">
      <c r="A147" s="21">
        <v>40010307</v>
      </c>
      <c r="B147" s="185" t="s">
        <v>576</v>
      </c>
      <c r="C147" s="26">
        <v>1054.98</v>
      </c>
      <c r="D147" s="24">
        <v>1</v>
      </c>
      <c r="E147" s="27" t="s">
        <v>68</v>
      </c>
      <c r="F147" s="44">
        <v>131.87299999999999</v>
      </c>
      <c r="G147" s="48">
        <v>25140.17</v>
      </c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</row>
    <row r="148" spans="1:24" ht="15.75" customHeight="1" x14ac:dyDescent="0.15">
      <c r="A148" s="21">
        <v>40010308</v>
      </c>
      <c r="B148" s="185" t="s">
        <v>577</v>
      </c>
      <c r="C148" s="26">
        <v>1628.49</v>
      </c>
      <c r="D148" s="24">
        <v>1</v>
      </c>
      <c r="E148" s="27" t="s">
        <v>68</v>
      </c>
      <c r="F148" s="44">
        <v>203.56100000000001</v>
      </c>
      <c r="G148" s="48">
        <v>38806.92</v>
      </c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</row>
    <row r="149" spans="1:24" ht="15.75" customHeight="1" x14ac:dyDescent="0.15">
      <c r="A149" s="21">
        <v>40010309</v>
      </c>
      <c r="B149" s="185" t="s">
        <v>578</v>
      </c>
      <c r="C149" s="26">
        <v>1616.03</v>
      </c>
      <c r="D149" s="24">
        <v>1</v>
      </c>
      <c r="E149" s="27" t="s">
        <v>68</v>
      </c>
      <c r="F149" s="44">
        <v>202.00399999999999</v>
      </c>
      <c r="G149" s="48">
        <v>38509.99</v>
      </c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</row>
    <row r="150" spans="1:24" ht="15.75" customHeight="1" x14ac:dyDescent="0.15">
      <c r="A150" s="21">
        <v>40010310</v>
      </c>
      <c r="B150" s="185" t="s">
        <v>579</v>
      </c>
      <c r="C150" s="26">
        <v>1569.54</v>
      </c>
      <c r="D150" s="24">
        <v>1</v>
      </c>
      <c r="E150" s="27" t="s">
        <v>68</v>
      </c>
      <c r="F150" s="44">
        <v>196.19300000000001</v>
      </c>
      <c r="G150" s="48">
        <v>37402.14</v>
      </c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</row>
    <row r="151" spans="1:24" ht="15.75" customHeight="1" x14ac:dyDescent="0.15">
      <c r="A151" s="21">
        <v>40010401</v>
      </c>
      <c r="B151" s="184" t="s">
        <v>580</v>
      </c>
      <c r="C151" s="26">
        <v>1443.68</v>
      </c>
      <c r="D151" s="24">
        <v>1</v>
      </c>
      <c r="E151" s="27" t="s">
        <v>68</v>
      </c>
      <c r="F151" s="44">
        <v>180.46</v>
      </c>
      <c r="G151" s="48">
        <v>34402.89</v>
      </c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1:24" ht="15.75" customHeight="1" x14ac:dyDescent="0.15">
      <c r="A152" s="21">
        <v>40010402</v>
      </c>
      <c r="B152" s="185" t="s">
        <v>581</v>
      </c>
      <c r="C152" s="26">
        <v>957.01</v>
      </c>
      <c r="D152" s="24">
        <v>1</v>
      </c>
      <c r="E152" s="27" t="s">
        <v>68</v>
      </c>
      <c r="F152" s="44">
        <v>119.626</v>
      </c>
      <c r="G152" s="48">
        <v>22805.55</v>
      </c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</row>
    <row r="153" spans="1:24" ht="15.75" customHeight="1" x14ac:dyDescent="0.15">
      <c r="A153" s="21">
        <v>40010403</v>
      </c>
      <c r="B153" s="185" t="s">
        <v>582</v>
      </c>
      <c r="C153" s="26">
        <v>1254.72</v>
      </c>
      <c r="D153" s="24">
        <v>1</v>
      </c>
      <c r="E153" s="27" t="s">
        <v>68</v>
      </c>
      <c r="F153" s="44">
        <v>156.84</v>
      </c>
      <c r="G153" s="48">
        <v>29899.98</v>
      </c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</row>
    <row r="154" spans="1:24" ht="15.75" customHeight="1" x14ac:dyDescent="0.15">
      <c r="A154" s="21">
        <v>40010404</v>
      </c>
      <c r="B154" s="185" t="s">
        <v>583</v>
      </c>
      <c r="C154" s="26">
        <v>1254.72</v>
      </c>
      <c r="D154" s="24">
        <v>1</v>
      </c>
      <c r="E154" s="27" t="s">
        <v>68</v>
      </c>
      <c r="F154" s="44">
        <v>156.84</v>
      </c>
      <c r="G154" s="48">
        <v>29899.98</v>
      </c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</row>
    <row r="155" spans="1:24" ht="15.75" customHeight="1" x14ac:dyDescent="0.15">
      <c r="A155" s="21">
        <v>40010405</v>
      </c>
      <c r="B155" s="185" t="s">
        <v>584</v>
      </c>
      <c r="C155" s="26">
        <v>1096.2</v>
      </c>
      <c r="D155" s="24">
        <v>1</v>
      </c>
      <c r="E155" s="27" t="s">
        <v>68</v>
      </c>
      <c r="F155" s="44">
        <v>137.02500000000001</v>
      </c>
      <c r="G155" s="48">
        <v>26122.45</v>
      </c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</row>
    <row r="156" spans="1:24" ht="15.75" customHeight="1" x14ac:dyDescent="0.15">
      <c r="A156" s="21">
        <v>40010406</v>
      </c>
      <c r="B156" s="185" t="s">
        <v>585</v>
      </c>
      <c r="C156" s="26">
        <v>1105.8399999999999</v>
      </c>
      <c r="D156" s="24">
        <v>1</v>
      </c>
      <c r="E156" s="27" t="s">
        <v>68</v>
      </c>
      <c r="F156" s="44">
        <v>138.22999999999999</v>
      </c>
      <c r="G156" s="48">
        <v>26352.17</v>
      </c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</row>
    <row r="157" spans="1:24" ht="15.75" customHeight="1" x14ac:dyDescent="0.15">
      <c r="A157" s="21">
        <v>40010407</v>
      </c>
      <c r="B157" s="185" t="s">
        <v>586</v>
      </c>
      <c r="C157" s="26">
        <v>943.93</v>
      </c>
      <c r="D157" s="24">
        <v>1</v>
      </c>
      <c r="E157" s="27" t="s">
        <v>68</v>
      </c>
      <c r="F157" s="44">
        <v>117.991</v>
      </c>
      <c r="G157" s="48">
        <v>22493.85</v>
      </c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</row>
    <row r="158" spans="1:24" ht="15.75" customHeight="1" x14ac:dyDescent="0.15">
      <c r="A158" s="21">
        <v>40010408</v>
      </c>
      <c r="B158" s="185" t="s">
        <v>587</v>
      </c>
      <c r="C158" s="26">
        <v>1301.8399999999999</v>
      </c>
      <c r="D158" s="24">
        <v>1</v>
      </c>
      <c r="E158" s="27" t="s">
        <v>68</v>
      </c>
      <c r="F158" s="44">
        <v>162.72999999999999</v>
      </c>
      <c r="G158" s="48">
        <v>31022.85</v>
      </c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</row>
    <row r="159" spans="1:24" ht="15.75" customHeight="1" x14ac:dyDescent="0.15">
      <c r="A159" s="21">
        <v>40010409</v>
      </c>
      <c r="B159" s="185" t="s">
        <v>588</v>
      </c>
      <c r="C159" s="26">
        <v>1291.8800000000001</v>
      </c>
      <c r="D159" s="24">
        <v>1</v>
      </c>
      <c r="E159" s="27" t="s">
        <v>68</v>
      </c>
      <c r="F159" s="44">
        <v>161.48500000000001</v>
      </c>
      <c r="G159" s="48">
        <v>30785.5</v>
      </c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</row>
    <row r="160" spans="1:24" ht="15.75" customHeight="1" x14ac:dyDescent="0.15">
      <c r="A160" s="21">
        <v>40010410</v>
      </c>
      <c r="B160" s="185" t="s">
        <v>589</v>
      </c>
      <c r="C160" s="26">
        <v>1254.72</v>
      </c>
      <c r="D160" s="24">
        <v>1</v>
      </c>
      <c r="E160" s="27" t="s">
        <v>68</v>
      </c>
      <c r="F160" s="44">
        <v>156.84</v>
      </c>
      <c r="G160" s="48">
        <v>29899.98</v>
      </c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</row>
    <row r="161" spans="1:24" ht="15.75" customHeight="1" x14ac:dyDescent="0.15">
      <c r="A161" s="21">
        <v>40010501</v>
      </c>
      <c r="B161" s="184" t="s">
        <v>590</v>
      </c>
      <c r="C161" s="26">
        <v>1264.53</v>
      </c>
      <c r="D161" s="24">
        <v>1</v>
      </c>
      <c r="E161" s="27" t="s">
        <v>68</v>
      </c>
      <c r="F161" s="44">
        <v>158.066</v>
      </c>
      <c r="G161" s="48">
        <v>30133.75</v>
      </c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</row>
    <row r="162" spans="1:24" ht="15.75" customHeight="1" x14ac:dyDescent="0.15">
      <c r="A162" s="21">
        <v>40010502</v>
      </c>
      <c r="B162" s="185" t="s">
        <v>591</v>
      </c>
      <c r="C162" s="26">
        <v>1099.5899999999999</v>
      </c>
      <c r="D162" s="24">
        <v>1</v>
      </c>
      <c r="E162" s="27" t="s">
        <v>68</v>
      </c>
      <c r="F162" s="44">
        <v>137.44900000000001</v>
      </c>
      <c r="G162" s="48">
        <v>26203.23</v>
      </c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</row>
    <row r="163" spans="1:24" ht="15.75" customHeight="1" x14ac:dyDescent="0.15">
      <c r="A163" s="21">
        <v>40010601</v>
      </c>
      <c r="B163" s="161" t="s">
        <v>69</v>
      </c>
      <c r="C163" s="26">
        <v>828.89</v>
      </c>
      <c r="D163" s="24">
        <v>1</v>
      </c>
      <c r="E163" s="27" t="s">
        <v>68</v>
      </c>
      <c r="F163" s="44">
        <v>103.611</v>
      </c>
      <c r="G163" s="48">
        <v>19752.45</v>
      </c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</row>
    <row r="164" spans="1:24" ht="15.75" customHeight="1" x14ac:dyDescent="0.15">
      <c r="A164" s="21">
        <v>40010601</v>
      </c>
      <c r="B164" s="184" t="s">
        <v>592</v>
      </c>
      <c r="C164" s="26">
        <v>828.89</v>
      </c>
      <c r="D164" s="24">
        <v>1</v>
      </c>
      <c r="E164" s="27" t="s">
        <v>68</v>
      </c>
      <c r="F164" s="44">
        <v>103.611</v>
      </c>
      <c r="G164" s="48">
        <v>19752.45</v>
      </c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</row>
    <row r="165" spans="1:24" ht="15.75" customHeight="1" x14ac:dyDescent="0.15">
      <c r="A165" s="21">
        <v>40010602</v>
      </c>
      <c r="B165" s="185" t="s">
        <v>593</v>
      </c>
      <c r="C165" s="26">
        <v>549.85</v>
      </c>
      <c r="D165" s="24">
        <v>1</v>
      </c>
      <c r="E165" s="27" t="s">
        <v>68</v>
      </c>
      <c r="F165" s="44">
        <v>68.730999999999995</v>
      </c>
      <c r="G165" s="48">
        <v>13102.93</v>
      </c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</row>
    <row r="166" spans="1:24" ht="15.75" customHeight="1" x14ac:dyDescent="0.15">
      <c r="A166" s="21">
        <v>40010603</v>
      </c>
      <c r="B166" s="185" t="s">
        <v>594</v>
      </c>
      <c r="C166" s="26">
        <v>720.89</v>
      </c>
      <c r="D166" s="24">
        <v>1</v>
      </c>
      <c r="E166" s="27" t="s">
        <v>68</v>
      </c>
      <c r="F166" s="44">
        <v>90.111000000000004</v>
      </c>
      <c r="G166" s="48">
        <v>17178.810000000001</v>
      </c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</row>
    <row r="167" spans="1:24" ht="15.75" customHeight="1" x14ac:dyDescent="0.15">
      <c r="A167" s="21">
        <v>40010604</v>
      </c>
      <c r="B167" s="185" t="s">
        <v>595</v>
      </c>
      <c r="C167" s="26">
        <v>720.89</v>
      </c>
      <c r="D167" s="24">
        <v>1</v>
      </c>
      <c r="E167" s="27" t="s">
        <v>68</v>
      </c>
      <c r="F167" s="44">
        <v>90.111000000000004</v>
      </c>
      <c r="G167" s="48">
        <v>17178.810000000001</v>
      </c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</row>
    <row r="168" spans="1:24" ht="15.75" customHeight="1" x14ac:dyDescent="0.15">
      <c r="A168" s="21">
        <v>40010605</v>
      </c>
      <c r="B168" s="185" t="s">
        <v>596</v>
      </c>
      <c r="C168" s="26">
        <v>629.82000000000005</v>
      </c>
      <c r="D168" s="24">
        <v>1</v>
      </c>
      <c r="E168" s="27" t="s">
        <v>68</v>
      </c>
      <c r="F168" s="44">
        <v>78.727999999999994</v>
      </c>
      <c r="G168" s="48">
        <v>15008.61</v>
      </c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</row>
    <row r="169" spans="1:24" ht="15.75" customHeight="1" x14ac:dyDescent="0.15">
      <c r="A169" s="21">
        <v>40010606</v>
      </c>
      <c r="B169" s="185" t="s">
        <v>597</v>
      </c>
      <c r="C169" s="26">
        <v>635.35</v>
      </c>
      <c r="D169" s="24">
        <v>1</v>
      </c>
      <c r="E169" s="27" t="s">
        <v>68</v>
      </c>
      <c r="F169" s="44">
        <v>79.418999999999997</v>
      </c>
      <c r="G169" s="48">
        <v>15140.39</v>
      </c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</row>
    <row r="170" spans="1:24" ht="15.75" customHeight="1" x14ac:dyDescent="0.15">
      <c r="A170" s="21">
        <v>40010607</v>
      </c>
      <c r="B170" s="185" t="s">
        <v>598</v>
      </c>
      <c r="C170" s="26">
        <v>533.04</v>
      </c>
      <c r="D170" s="24">
        <v>1</v>
      </c>
      <c r="E170" s="27" t="s">
        <v>68</v>
      </c>
      <c r="F170" s="44">
        <v>66.63</v>
      </c>
      <c r="G170" s="48">
        <v>12702.34</v>
      </c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</row>
    <row r="171" spans="1:24" ht="15.75" customHeight="1" x14ac:dyDescent="0.15">
      <c r="A171" s="21">
        <v>40010608</v>
      </c>
      <c r="B171" s="185" t="s">
        <v>599</v>
      </c>
      <c r="C171" s="26">
        <v>747.97</v>
      </c>
      <c r="D171" s="24">
        <v>1</v>
      </c>
      <c r="E171" s="27" t="s">
        <v>68</v>
      </c>
      <c r="F171" s="44">
        <v>93.495999999999995</v>
      </c>
      <c r="G171" s="48">
        <v>17824.13</v>
      </c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</row>
    <row r="172" spans="1:24" ht="15.75" customHeight="1" x14ac:dyDescent="0.15">
      <c r="A172" s="21">
        <v>40010609</v>
      </c>
      <c r="B172" s="185" t="s">
        <v>600</v>
      </c>
      <c r="C172" s="26">
        <v>742.25</v>
      </c>
      <c r="D172" s="24">
        <v>1</v>
      </c>
      <c r="E172" s="27" t="s">
        <v>68</v>
      </c>
      <c r="F172" s="44">
        <v>92.781000000000006</v>
      </c>
      <c r="G172" s="48">
        <v>17687.82</v>
      </c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</row>
    <row r="173" spans="1:24" ht="15.75" customHeight="1" x14ac:dyDescent="0.15">
      <c r="A173" s="21">
        <v>40010610</v>
      </c>
      <c r="B173" s="185" t="s">
        <v>601</v>
      </c>
      <c r="C173" s="26">
        <v>720.89</v>
      </c>
      <c r="D173" s="24">
        <v>1</v>
      </c>
      <c r="E173" s="27" t="s">
        <v>68</v>
      </c>
      <c r="F173" s="44">
        <v>90.111000000000004</v>
      </c>
      <c r="G173" s="48">
        <v>17178.810000000001</v>
      </c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</row>
    <row r="174" spans="1:24" ht="15.75" customHeight="1" x14ac:dyDescent="0.15">
      <c r="A174" s="21">
        <v>40010701</v>
      </c>
      <c r="B174" s="184" t="s">
        <v>647</v>
      </c>
      <c r="C174" s="26">
        <v>597.32000000000005</v>
      </c>
      <c r="D174" s="24">
        <v>1</v>
      </c>
      <c r="E174" s="27" t="s">
        <v>68</v>
      </c>
      <c r="F174" s="44">
        <v>94.665000000000006</v>
      </c>
      <c r="G174" s="48">
        <v>18046.939999999999</v>
      </c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</row>
    <row r="175" spans="1:24" ht="15.75" customHeight="1" x14ac:dyDescent="0.15">
      <c r="A175" s="21">
        <v>40010702</v>
      </c>
      <c r="B175" s="185" t="s">
        <v>602</v>
      </c>
      <c r="C175" s="26">
        <v>502.29</v>
      </c>
      <c r="D175" s="24">
        <v>1</v>
      </c>
      <c r="E175" s="27" t="s">
        <v>68</v>
      </c>
      <c r="F175" s="44">
        <v>62.786000000000001</v>
      </c>
      <c r="G175" s="48">
        <v>11969.57</v>
      </c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</row>
    <row r="176" spans="1:24" ht="15.75" customHeight="1" x14ac:dyDescent="0.15">
      <c r="A176" s="21">
        <v>40010703</v>
      </c>
      <c r="B176" s="185" t="s">
        <v>603</v>
      </c>
      <c r="C176" s="26">
        <v>658.54</v>
      </c>
      <c r="D176" s="24">
        <v>1</v>
      </c>
      <c r="E176" s="27" t="s">
        <v>68</v>
      </c>
      <c r="F176" s="44">
        <v>82.317999999999998</v>
      </c>
      <c r="G176" s="48">
        <v>15693.01</v>
      </c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</row>
    <row r="177" spans="1:24" ht="15.75" customHeight="1" x14ac:dyDescent="0.15">
      <c r="A177" s="21">
        <v>40010704</v>
      </c>
      <c r="B177" s="185" t="s">
        <v>604</v>
      </c>
      <c r="C177" s="26">
        <v>658.54</v>
      </c>
      <c r="D177" s="24">
        <v>1</v>
      </c>
      <c r="E177" s="27" t="s">
        <v>68</v>
      </c>
      <c r="F177" s="44">
        <v>82.317999999999998</v>
      </c>
      <c r="G177" s="48">
        <v>15693.01</v>
      </c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</row>
    <row r="178" spans="1:24" ht="15.75" customHeight="1" x14ac:dyDescent="0.15">
      <c r="A178" s="21">
        <v>40010705</v>
      </c>
      <c r="B178" s="185" t="s">
        <v>605</v>
      </c>
      <c r="C178" s="26">
        <v>575.34</v>
      </c>
      <c r="D178" s="24">
        <v>1</v>
      </c>
      <c r="E178" s="27" t="s">
        <v>68</v>
      </c>
      <c r="F178" s="44">
        <v>71.918000000000006</v>
      </c>
      <c r="G178" s="48">
        <v>13710.35</v>
      </c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</row>
    <row r="179" spans="1:24" ht="15.75" customHeight="1" x14ac:dyDescent="0.15">
      <c r="A179" s="21">
        <v>40010706</v>
      </c>
      <c r="B179" s="185" t="s">
        <v>606</v>
      </c>
      <c r="C179" s="26">
        <v>580.4</v>
      </c>
      <c r="D179" s="24">
        <v>1</v>
      </c>
      <c r="E179" s="27" t="s">
        <v>68</v>
      </c>
      <c r="F179" s="44">
        <v>72.55</v>
      </c>
      <c r="G179" s="48">
        <v>13830.93</v>
      </c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</row>
    <row r="180" spans="1:24" ht="15.75" customHeight="1" x14ac:dyDescent="0.15">
      <c r="A180" s="21">
        <v>40010707</v>
      </c>
      <c r="B180" s="185" t="s">
        <v>607</v>
      </c>
      <c r="C180" s="26">
        <v>510.83</v>
      </c>
      <c r="D180" s="24">
        <v>1</v>
      </c>
      <c r="E180" s="27" t="s">
        <v>68</v>
      </c>
      <c r="F180" s="44">
        <v>63.853999999999999</v>
      </c>
      <c r="G180" s="48">
        <v>12173.08</v>
      </c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</row>
    <row r="181" spans="1:24" ht="15.75" customHeight="1" x14ac:dyDescent="0.15">
      <c r="A181" s="21">
        <v>40010708</v>
      </c>
      <c r="B181" s="185" t="s">
        <v>608</v>
      </c>
      <c r="C181" s="26">
        <v>683.27</v>
      </c>
      <c r="D181" s="24">
        <v>1</v>
      </c>
      <c r="E181" s="27" t="s">
        <v>68</v>
      </c>
      <c r="F181" s="44">
        <v>85.409000000000006</v>
      </c>
      <c r="G181" s="48">
        <v>16282.32</v>
      </c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</row>
    <row r="182" spans="1:24" ht="15.75" customHeight="1" x14ac:dyDescent="0.15">
      <c r="A182" s="21">
        <v>40010709</v>
      </c>
      <c r="B182" s="185" t="s">
        <v>609</v>
      </c>
      <c r="C182" s="26">
        <v>678.04</v>
      </c>
      <c r="D182" s="24">
        <v>1</v>
      </c>
      <c r="E182" s="27" t="s">
        <v>68</v>
      </c>
      <c r="F182" s="44">
        <v>84.754999999999995</v>
      </c>
      <c r="G182" s="48">
        <v>16157.69</v>
      </c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</row>
    <row r="183" spans="1:24" ht="15.75" customHeight="1" x14ac:dyDescent="0.15">
      <c r="A183" s="21">
        <v>40010710</v>
      </c>
      <c r="B183" s="185" t="s">
        <v>610</v>
      </c>
      <c r="C183" s="26">
        <v>658.54</v>
      </c>
      <c r="D183" s="24">
        <v>1</v>
      </c>
      <c r="E183" s="27" t="s">
        <v>68</v>
      </c>
      <c r="F183" s="44">
        <v>82.317999999999998</v>
      </c>
      <c r="G183" s="48">
        <v>15693.01</v>
      </c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</row>
  </sheetData>
  <mergeCells count="1">
    <mergeCell ref="A1:F1"/>
  </mergeCells>
  <conditionalFormatting sqref="B3:B16 B109:B112 B18:B70 B72:B107">
    <cfRule type="containsText" dxfId="6" priority="16" operator="containsText" text="(Nuevo)">
      <formula>NOT(ISERROR(SEARCH("(Nuevo)",B3)))</formula>
    </cfRule>
  </conditionalFormatting>
  <conditionalFormatting sqref="B71">
    <cfRule type="containsText" dxfId="5" priority="4" operator="containsText" text="(Nuevo)">
      <formula>NOT(ISERROR(SEARCH("(Nuevo)",B71)))</formula>
    </cfRule>
  </conditionalFormatting>
  <conditionalFormatting sqref="B108">
    <cfRule type="containsText" dxfId="4" priority="20" operator="containsText" text="(Nuevo)">
      <formula>NOT(ISERROR(SEARCH("(Nuevo)",B108)))</formula>
    </cfRule>
  </conditionalFormatting>
  <conditionalFormatting sqref="B113">
    <cfRule type="containsText" dxfId="3" priority="9" operator="containsText" text="(Nuevo)">
      <formula>NOT(ISERROR(SEARCH("(Nuevo)",B113)))</formula>
    </cfRule>
  </conditionalFormatting>
  <conditionalFormatting sqref="B17">
    <cfRule type="containsText" dxfId="2" priority="3" operator="containsText" text="(Nuevo)">
      <formula>NOT(ISERROR(SEARCH("(Nuevo)",B17)))</formula>
    </cfRule>
  </conditionalFormatting>
  <conditionalFormatting sqref="B115:B117">
    <cfRule type="containsText" dxfId="1" priority="1" operator="containsText" text="(Nuevo)">
      <formula>NOT(ISERROR(SEARCH("(Nuevo)",B115)))</formula>
    </cfRule>
  </conditionalFormatting>
  <conditionalFormatting sqref="B114">
    <cfRule type="containsText" dxfId="0" priority="2" operator="containsText" text="(Nuevo)">
      <formula>NOT(ISERROR(SEARCH("(Nuevo)",B114)))</formula>
    </cfRule>
  </conditionalFormatting>
  <printOptions horizontalCentered="1"/>
  <pageMargins left="0.39370078740157483" right="0.39370078740157483" top="0.39370078740157483" bottom="0.82677165354330717" header="0" footer="0"/>
  <pageSetup fitToHeight="50" orientation="portrait" r:id="rId1"/>
  <headerFooter>
    <oddFooter>&amp;LCONSTRUCTORA  SALAZAR MARIZAN          
(CONSALMA) S.R.L.&amp;C&amp;A&amp;R      Pág. &amp;P</oddFooter>
  </headerFooter>
  <rowBreaks count="1" manualBreakCount="1">
    <brk id="39" max="5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4">
    <comment s:ref="C1249" rgbClr="1CC494"/>
    <comment s:ref="C1250" rgbClr="1CC494"/>
    <comment s:ref="C1251" rgbClr="1CC494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272</vt:i4>
      </vt:variant>
    </vt:vector>
  </HeadingPairs>
  <TitlesOfParts>
    <vt:vector size="275" baseType="lpstr">
      <vt:lpstr>ANALISIS UNITARIOS</vt:lpstr>
      <vt:lpstr>INSUMOS</vt:lpstr>
      <vt:lpstr>MANO DE  OBRA </vt:lpstr>
      <vt:lpstr>ACEROS</vt:lpstr>
      <vt:lpstr>AGREGADOS</vt:lpstr>
      <vt:lpstr>ANALISIS</vt:lpstr>
      <vt:lpstr>'ANALISIS UNITARIOS'!Área_de_impresión</vt:lpstr>
      <vt:lpstr>INSUMOS!Área_de_impresión</vt:lpstr>
      <vt:lpstr>'MANO DE  OBRA '!Área_de_impresión</vt:lpstr>
      <vt:lpstr>BLOCK640</vt:lpstr>
      <vt:lpstr>CEMENTOS</vt:lpstr>
      <vt:lpstr>COMBUSTIBLES</vt:lpstr>
      <vt:lpstr>HERRERIA</vt:lpstr>
      <vt:lpstr>HORMINDUS</vt:lpstr>
      <vt:lpstr>INSUMOS</vt:lpstr>
      <vt:lpstr>MO_ACERA</vt:lpstr>
      <vt:lpstr>MO_ACERO</vt:lpstr>
      <vt:lpstr>MO_ACERO60</vt:lpstr>
      <vt:lpstr>MO_ACEROCOLCIR</vt:lpstr>
      <vt:lpstr>MO_ACEROCOLML</vt:lpstr>
      <vt:lpstr>MO_ACEROLOSALIMA</vt:lpstr>
      <vt:lpstr>MO_ACEROMALLA</vt:lpstr>
      <vt:lpstr>MO_ACEROML</vt:lpstr>
      <vt:lpstr>MO_ACEROPI</vt:lpstr>
      <vt:lpstr>MO_ACEROPORTICO</vt:lpstr>
      <vt:lpstr>MO_ACERORAMPA</vt:lpstr>
      <vt:lpstr>MO_ACEROSUBIRADIC</vt:lpstr>
      <vt:lpstr>MO_ACEROVIGAML</vt:lpstr>
      <vt:lpstr>MO_ACEROZAP</vt:lpstr>
      <vt:lpstr>MO_ANILLOFILT</vt:lpstr>
      <vt:lpstr>MO_BADENH20</vt:lpstr>
      <vt:lpstr>MO_BADENMAS20</vt:lpstr>
      <vt:lpstr>MO_BASECON</vt:lpstr>
      <vt:lpstr>MO_CONTBORD25X15</vt:lpstr>
      <vt:lpstr>MO_CONTBORD30X8X10</vt:lpstr>
      <vt:lpstr>MO_CONTBORD40X20</vt:lpstr>
      <vt:lpstr>MO_CONTEN553015</vt:lpstr>
      <vt:lpstr>MO_CORTEEQUIPO</vt:lpstr>
      <vt:lpstr>MO_DEMCIMPIEDRA</vt:lpstr>
      <vt:lpstr>MO_DEMCIMVIEHSIMPLE</vt:lpstr>
      <vt:lpstr>MO_DEMMUROHA</vt:lpstr>
      <vt:lpstr>MO_DEMMUROPIE</vt:lpstr>
      <vt:lpstr>MO_DEMMUROTAPIA</vt:lpstr>
      <vt:lpstr>MO_DEMOLERCIMHA</vt:lpstr>
      <vt:lpstr>MO_DEMTECHOHAMALLA</vt:lpstr>
      <vt:lpstr>MO_DEMTECHOHAVAR</vt:lpstr>
      <vt:lpstr>MO_DEMTECHOTEJA</vt:lpstr>
      <vt:lpstr>MO_DESENCARCO</vt:lpstr>
      <vt:lpstr>MO_DESENCCOL</vt:lpstr>
      <vt:lpstr>MO_DESENCDIN</vt:lpstr>
      <vt:lpstr>MO_DESENCFP275</vt:lpstr>
      <vt:lpstr>MO_DESENCFPADIC</vt:lpstr>
      <vt:lpstr>MO_DESENCVIGA</vt:lpstr>
      <vt:lpstr>MO_ENCTCGUARDPLATEA</vt:lpstr>
      <vt:lpstr>MO_EXCCALMANO3</vt:lpstr>
      <vt:lpstr>MO_EXCCALMANO5</vt:lpstr>
      <vt:lpstr>MO_EXCCALMANO7</vt:lpstr>
      <vt:lpstr>MO_EXCHAMANO3</vt:lpstr>
      <vt:lpstr>MO_EXCRBLAMANO3</vt:lpstr>
      <vt:lpstr>MO_EXCRBLAMANO5</vt:lpstr>
      <vt:lpstr>MO_EXCRBLAMANO7</vt:lpstr>
      <vt:lpstr>MO_EXCRCOM3</vt:lpstr>
      <vt:lpstr>MO_EXCRCOM5</vt:lpstr>
      <vt:lpstr>MO_EXCRCOM7</vt:lpstr>
      <vt:lpstr>MO_EXCRDURMANO3</vt:lpstr>
      <vt:lpstr>MO_EXCRDURMANO5</vt:lpstr>
      <vt:lpstr>MO_EXCRDURMANO7</vt:lpstr>
      <vt:lpstr>MO_EXCRTOSCAMANO3</vt:lpstr>
      <vt:lpstr>MO_EXCRTOSCAMANO5</vt:lpstr>
      <vt:lpstr>MO_EXCRTOSCAMANO7</vt:lpstr>
      <vt:lpstr>MO_EXCTIERRAMANO3</vt:lpstr>
      <vt:lpstr>MO_EXCTIERRAMANO5</vt:lpstr>
      <vt:lpstr>MO_EXCTIERRAMANO7</vt:lpstr>
      <vt:lpstr>MO_PIEBLANCA</vt:lpstr>
      <vt:lpstr>MO_PIECALIZASERR</vt:lpstr>
      <vt:lpstr>MO_PIECALIZLABR</vt:lpstr>
      <vt:lpstr>MO_POZOSEPT</vt:lpstr>
      <vt:lpstr>MO_PREPARARPISO</vt:lpstr>
      <vt:lpstr>MO_ROCANTOENC</vt:lpstr>
      <vt:lpstr>MO_ROCANTOENCDECO</vt:lpstr>
      <vt:lpstr>MO_ROCANTOMAM</vt:lpstr>
      <vt:lpstr>MO_ROCANTOMAMDECO</vt:lpstr>
      <vt:lpstr>MO_TAPACOLECH20</vt:lpstr>
      <vt:lpstr>MO_TAPACOLECMAS20</vt:lpstr>
      <vt:lpstr>MO_TRAGANTEH50</vt:lpstr>
      <vt:lpstr>MO_ZAPISOCOLEC</vt:lpstr>
      <vt:lpstr>MOALBA</vt:lpstr>
      <vt:lpstr>MOBADENES</vt:lpstr>
      <vt:lpstr>MOCARP</vt:lpstr>
      <vt:lpstr>MOCARPDESENC</vt:lpstr>
      <vt:lpstr>MOCARPTC</vt:lpstr>
      <vt:lpstr>MOCONTENES</vt:lpstr>
      <vt:lpstr>MOCU</vt:lpstr>
      <vt:lpstr>MODEMOLER</vt:lpstr>
      <vt:lpstr>MOEXCAVAR</vt:lpstr>
      <vt:lpstr>MOPIEDRAS</vt:lpstr>
      <vt:lpstr>MOREVEST</vt:lpstr>
      <vt:lpstr>MOVARILLEROS</vt:lpstr>
      <vt:lpstr>P_ACAHOR2</vt:lpstr>
      <vt:lpstr>P_ACAHOR3</vt:lpstr>
      <vt:lpstr>P_ACAHOR4</vt:lpstr>
      <vt:lpstr>P_ACAHOR5</vt:lpstr>
      <vt:lpstr>P_ACARREOMORTEROBLOQ</vt:lpstr>
      <vt:lpstr>P_ACEFRA</vt:lpstr>
      <vt:lpstr>P_ACERO603820</vt:lpstr>
      <vt:lpstr>P_ACEROMALLA23100</vt:lpstr>
      <vt:lpstr>P_ACEROMALLA23150</vt:lpstr>
      <vt:lpstr>P_ACEROMALLA23200</vt:lpstr>
      <vt:lpstr>P_ACEROMALLA25100</vt:lpstr>
      <vt:lpstr>P_ACEROMALLA25150</vt:lpstr>
      <vt:lpstr>P_ACEROMALLA25200</vt:lpstr>
      <vt:lpstr>P_ACEROMALLA27100</vt:lpstr>
      <vt:lpstr>P_ACEROMALLA27150</vt:lpstr>
      <vt:lpstr>P_ACEROMALLA29100</vt:lpstr>
      <vt:lpstr>P_ACEROMALLA29150</vt:lpstr>
      <vt:lpstr>P_ACEROMALLA29200</vt:lpstr>
      <vt:lpstr>P_ADITIVO</vt:lpstr>
      <vt:lpstr>P_AGUA</vt:lpstr>
      <vt:lpstr>P_AL14GALV</vt:lpstr>
      <vt:lpstr>P_AL18GALV</vt:lpstr>
      <vt:lpstr>P_ANGULAR112X14</vt:lpstr>
      <vt:lpstr>P_ANGULAR112X18</vt:lpstr>
      <vt:lpstr>P_ANGULAR112X316</vt:lpstr>
      <vt:lpstr>P_ANGULAR114X14</vt:lpstr>
      <vt:lpstr>P_ANGULAR114X316</vt:lpstr>
      <vt:lpstr>P_ANGULAR12X18</vt:lpstr>
      <vt:lpstr>P_ANGULAR12X316</vt:lpstr>
      <vt:lpstr>P_ANGULAR1X14</vt:lpstr>
      <vt:lpstr>P_ANGULAR1X18</vt:lpstr>
      <vt:lpstr>P_ANGULAR1X316</vt:lpstr>
      <vt:lpstr>P_ANGULAR212X14</vt:lpstr>
      <vt:lpstr>P_ANGULAR212X316</vt:lpstr>
      <vt:lpstr>P_ANGULAR2X14</vt:lpstr>
      <vt:lpstr>P_ANGULAR2X18</vt:lpstr>
      <vt:lpstr>P_ANGULAR2X316</vt:lpstr>
      <vt:lpstr>P_ANGULAR34X18</vt:lpstr>
      <vt:lpstr>P_ANGULAR34X316</vt:lpstr>
      <vt:lpstr>P_ANGULAR3X12</vt:lpstr>
      <vt:lpstr>P_ANGULAR3X14</vt:lpstr>
      <vt:lpstr>P_ANGULAR3X38</vt:lpstr>
      <vt:lpstr>P_AQUAPEL</vt:lpstr>
      <vt:lpstr>P_ARENAAZUL</vt:lpstr>
      <vt:lpstr>P_ARENAG</vt:lpstr>
      <vt:lpstr>P_ARENAMINA</vt:lpstr>
      <vt:lpstr>P_ARENATRITAZUL</vt:lpstr>
      <vt:lpstr>P_BARRAC12</vt:lpstr>
      <vt:lpstr>P_BARRAC34</vt:lpstr>
      <vt:lpstr>P_BARRAC58</vt:lpstr>
      <vt:lpstr>P_BARROTEFORJA1112X39</vt:lpstr>
      <vt:lpstr>P_BOMVAC</vt:lpstr>
      <vt:lpstr>P_BOMVAC10</vt:lpstr>
      <vt:lpstr>P_BOMVACADIC</vt:lpstr>
      <vt:lpstr>P_BOMVACMIN</vt:lpstr>
      <vt:lpstr>P_BOTE</vt:lpstr>
      <vt:lpstr>P_BOTEEQUIPO</vt:lpstr>
      <vt:lpstr>P_CAL</vt:lpstr>
      <vt:lpstr>P_CALICHE</vt:lpstr>
      <vt:lpstr>P_CASCAJO</vt:lpstr>
      <vt:lpstr>P_CB</vt:lpstr>
      <vt:lpstr>P_CG</vt:lpstr>
      <vt:lpstr>P_CONTROLTEMP</vt:lpstr>
      <vt:lpstr>P_EMPALMECIRC12</vt:lpstr>
      <vt:lpstr>P_EMPALMECUADR12</vt:lpstr>
      <vt:lpstr>P_ENDURMETPISOS</vt:lpstr>
      <vt:lpstr>P_FALSOFLETE</vt:lpstr>
      <vt:lpstr>P_FIBVID</vt:lpstr>
      <vt:lpstr>P_GASNATURAL</vt:lpstr>
      <vt:lpstr>P_GASOIL</vt:lpstr>
      <vt:lpstr>P_GASOILOPT</vt:lpstr>
      <vt:lpstr>P_GASOILPRE</vt:lpstr>
      <vt:lpstr>P_GASOLINA</vt:lpstr>
      <vt:lpstr>P_GASOLINAPRE</vt:lpstr>
      <vt:lpstr>P_GRANZOTEF</vt:lpstr>
      <vt:lpstr>P_GRANZOTEG</vt:lpstr>
      <vt:lpstr>P_GRAVA121</vt:lpstr>
      <vt:lpstr>P_GRAVA12112</vt:lpstr>
      <vt:lpstr>P_GRAVA34</vt:lpstr>
      <vt:lpstr>P_GRAVA3412</vt:lpstr>
      <vt:lpstr>P_GRAVA38</vt:lpstr>
      <vt:lpstr>P_GRAVARENA</vt:lpstr>
      <vt:lpstr>P_GRAVILLA1412</vt:lpstr>
      <vt:lpstr>P_H100</vt:lpstr>
      <vt:lpstr>P_H140</vt:lpstr>
      <vt:lpstr>P_H150</vt:lpstr>
      <vt:lpstr>P_H160</vt:lpstr>
      <vt:lpstr>P_H180</vt:lpstr>
      <vt:lpstr>P_H210</vt:lpstr>
      <vt:lpstr>P_H210FORMALETA</vt:lpstr>
      <vt:lpstr>P_H240</vt:lpstr>
      <vt:lpstr>P_H245</vt:lpstr>
      <vt:lpstr>P_H250</vt:lpstr>
      <vt:lpstr>P_H260</vt:lpstr>
      <vt:lpstr>P_H280</vt:lpstr>
      <vt:lpstr>P_H300</vt:lpstr>
      <vt:lpstr>P_H315</vt:lpstr>
      <vt:lpstr>P_H350</vt:lpstr>
      <vt:lpstr>P_H400</vt:lpstr>
      <vt:lpstr>P_H450</vt:lpstr>
      <vt:lpstr>P_H500</vt:lpstr>
      <vt:lpstr>P_IMPERMCRISTA</vt:lpstr>
      <vt:lpstr>P_ITBIS</vt:lpstr>
      <vt:lpstr>P_LUBRICANTE</vt:lpstr>
      <vt:lpstr>P_M080</vt:lpstr>
      <vt:lpstr>P_M140</vt:lpstr>
      <vt:lpstr>P_M180</vt:lpstr>
      <vt:lpstr>P_M210</vt:lpstr>
      <vt:lpstr>P_M240</vt:lpstr>
      <vt:lpstr>P_M280</vt:lpstr>
      <vt:lpstr>P_M300</vt:lpstr>
      <vt:lpstr>P_M350</vt:lpstr>
      <vt:lpstr>P_MACROFIBRAS</vt:lpstr>
      <vt:lpstr>P_MANGUERA</vt:lpstr>
      <vt:lpstr>P_MATERIALBASE</vt:lpstr>
      <vt:lpstr>P_MICROFIBRAS</vt:lpstr>
      <vt:lpstr>P_MORTEROBLOQ</vt:lpstr>
      <vt:lpstr>P_MORTEROEMP</vt:lpstr>
      <vt:lpstr>P_PERFIL112X112G15</vt:lpstr>
      <vt:lpstr>P_PERFIL112X112G16</vt:lpstr>
      <vt:lpstr>P_PERFIL1X1_15</vt:lpstr>
      <vt:lpstr>P_PERFIL1X1G12</vt:lpstr>
      <vt:lpstr>P_PERFIL1X1N16</vt:lpstr>
      <vt:lpstr>P_PERFIL1X2N16</vt:lpstr>
      <vt:lpstr>P_PERFIL2X1_15</vt:lpstr>
      <vt:lpstr>P_PERFIL2X2G15</vt:lpstr>
      <vt:lpstr>P_PERFIL2X2N16</vt:lpstr>
      <vt:lpstr>P_PERFIL2X3G15</vt:lpstr>
      <vt:lpstr>P_PERFIL2X3N16</vt:lpstr>
      <vt:lpstr>P_PERFIL2X4_15</vt:lpstr>
      <vt:lpstr>P_PERFIL2X4N16</vt:lpstr>
      <vt:lpstr>P_PERFIL34X34G12</vt:lpstr>
      <vt:lpstr>P_PERFIL3X112_15</vt:lpstr>
      <vt:lpstr>P_PERFIL3X3N16</vt:lpstr>
      <vt:lpstr>P_PLANCHUELA112X14</vt:lpstr>
      <vt:lpstr>P_PLANCHUELA112X18</vt:lpstr>
      <vt:lpstr>P_PLANCHUELA112X316</vt:lpstr>
      <vt:lpstr>P_PLANCHUELA114X316</vt:lpstr>
      <vt:lpstr>P_PLANCHUELA114X38</vt:lpstr>
      <vt:lpstr>P_PLANCHUELA12X18</vt:lpstr>
      <vt:lpstr>P_PLANCHUELA12X316</vt:lpstr>
      <vt:lpstr>P_PLANCHUELA1X14</vt:lpstr>
      <vt:lpstr>P_PLANCHUELA1X18</vt:lpstr>
      <vt:lpstr>P_PLANCHUELA1X316</vt:lpstr>
      <vt:lpstr>P_PLANCHUELA215X14</vt:lpstr>
      <vt:lpstr>P_PLANCHUELA2X14</vt:lpstr>
      <vt:lpstr>P_PLANCHUELA2X18</vt:lpstr>
      <vt:lpstr>P_PLANCHUELA2X316</vt:lpstr>
      <vt:lpstr>P_PLANCHUELA2X38</vt:lpstr>
      <vt:lpstr>P_PLANCHUELA34X14</vt:lpstr>
      <vt:lpstr>P_PLANCHUELA34X316</vt:lpstr>
      <vt:lpstr>P_PLANCHUELA3X12</vt:lpstr>
      <vt:lpstr>P_PLANCHUELA3X14</vt:lpstr>
      <vt:lpstr>P_PLANCHUELA3X38</vt:lpstr>
      <vt:lpstr>P_REPELENTEAGUA</vt:lpstr>
      <vt:lpstr>P_RESINAEPOXICA</vt:lpstr>
      <vt:lpstr>P_RETFRA</vt:lpstr>
      <vt:lpstr>P_SELLADOR</vt:lpstr>
      <vt:lpstr>P_SLU78</vt:lpstr>
      <vt:lpstr>P_SLU910</vt:lpstr>
      <vt:lpstr>P_SOLDADURA</vt:lpstr>
      <vt:lpstr>P_TANQUEPLCOMB</vt:lpstr>
      <vt:lpstr>P_TERMINALCUADR12215</vt:lpstr>
      <vt:lpstr>P_TERMINALCUADR12217</vt:lpstr>
      <vt:lpstr>P_TERMINALCUADR12Q96</vt:lpstr>
      <vt:lpstr>P_TERMINALCUADR58227</vt:lpstr>
      <vt:lpstr>P_TERMINALCUADR58A10</vt:lpstr>
      <vt:lpstr>P_TIERRANEGRA</vt:lpstr>
      <vt:lpstr>P_TOSCA</vt:lpstr>
      <vt:lpstr>P_TRANSPHORM</vt:lpstr>
      <vt:lpstr>P_TRIPLESEAL</vt:lpstr>
      <vt:lpstr>P_TUBORED220</vt:lpstr>
      <vt:lpstr>P_TUBORED320</vt:lpstr>
      <vt:lpstr>P_TUBORED420</vt:lpstr>
      <vt:lpstr>'ANALISIS UNITARIOS'!Títulos_a_imprimir</vt:lpstr>
      <vt:lpstr>INSUMOS!Títulos_a_imprimir</vt:lpstr>
      <vt:lpstr>'MANO DE  OBRA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Eric Salazar Marizan</cp:lastModifiedBy>
  <cp:lastPrinted>2022-08-26T20:18:30Z</cp:lastPrinted>
  <dcterms:created xsi:type="dcterms:W3CDTF">2022-04-08T13:08:00Z</dcterms:created>
  <dcterms:modified xsi:type="dcterms:W3CDTF">2022-09-30T20:42:33Z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A283FCA47D5F4D74AABA453521C678D1</vt:lpwstr>
  </property>
  <property fmtid="{D5CDD505-2E9C-101B-9397-08002B2CF9AE}" pid="3" name="KSOProductBuildVer">
    <vt:lpwstr>1033-11.2.0.11074</vt:lpwstr>
  </property>
</Properties>
</file>