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5A0947D-C7CB-4B59-A9F4-994F347A46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Mata Naranjo" sheetId="14" r:id="rId1"/>
    <sheet name="Analisis de costos" sheetId="3" r:id="rId2"/>
    <sheet name="Lista de recursos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OBM276">'[1]M.O Y Rendtos'!$M$322</definedName>
    <definedName name="___OBM496">'[1]M.O Y Rendtos'!$M$583</definedName>
    <definedName name="___OBM497">'[1]M.O Y Rendtos'!$M$584</definedName>
    <definedName name="__123Graph_A" hidden="1">[2]A!#REF!</definedName>
    <definedName name="__123Graph_B" hidden="1">[2]A!#REF!</definedName>
    <definedName name="__123Graph_C" hidden="1">[2]A!#REF!</definedName>
    <definedName name="__123Graph_D" hidden="1">[2]A!#REF!</definedName>
    <definedName name="__123Graph_E" hidden="1">[2]A!#REF!</definedName>
    <definedName name="__123Graph_F" hidden="1">[2]A!#REF!</definedName>
    <definedName name="__OBM178">'[3]M.O y Rendimientos'!$M$212</definedName>
    <definedName name="__OBM276">'[4]Rendimientos OM'!$M$322</definedName>
    <definedName name="__OBM294">'[4]Rendimientos OM'!$M$346</definedName>
    <definedName name="__OBM628">'[1]M.O Y Rendtos'!$M$773</definedName>
    <definedName name="_ACE01" localSheetId="0">#REF!</definedName>
    <definedName name="_ACE01">#REF!</definedName>
    <definedName name="_ACE02" localSheetId="0">#REF!</definedName>
    <definedName name="_ACE02">#REF!</definedName>
    <definedName name="_ACE03" localSheetId="0">#REF!</definedName>
    <definedName name="_ACE03">#REF!</definedName>
    <definedName name="_ACE04" localSheetId="0">#REF!</definedName>
    <definedName name="_ACE04">#REF!</definedName>
    <definedName name="_ACE05" localSheetId="0">#REF!</definedName>
    <definedName name="_ACE05">#REF!</definedName>
    <definedName name="_ACE06" localSheetId="0">#REF!</definedName>
    <definedName name="_ACE06">#REF!</definedName>
    <definedName name="_ACE07" localSheetId="0">#REF!</definedName>
    <definedName name="_ACE07">#REF!</definedName>
    <definedName name="_AGR01" localSheetId="0">#REF!</definedName>
    <definedName name="_AGR01">#REF!</definedName>
    <definedName name="_AGR02" localSheetId="0">#REF!</definedName>
    <definedName name="_AGR02">#REF!</definedName>
    <definedName name="_AGR04" localSheetId="0">#REF!</definedName>
    <definedName name="_AGR04">#REF!</definedName>
    <definedName name="_ALA01" localSheetId="0">#REF!</definedName>
    <definedName name="_ALA01">#REF!</definedName>
    <definedName name="_ALA02" localSheetId="0">#REF!</definedName>
    <definedName name="_ALA02">#REF!</definedName>
    <definedName name="_CEM01" localSheetId="0">#REF!</definedName>
    <definedName name="_CEM01">#REF!</definedName>
    <definedName name="_CLA01" localSheetId="0">#REF!</definedName>
    <definedName name="_CLA01">#REF!</definedName>
    <definedName name="_COL101" localSheetId="0">#REF!</definedName>
    <definedName name="_COL101">#REF!</definedName>
    <definedName name="_COL102" localSheetId="0">#REF!</definedName>
    <definedName name="_COL102">#REF!</definedName>
    <definedName name="_COL103" localSheetId="0">#REF!</definedName>
    <definedName name="_COL103">#REF!</definedName>
    <definedName name="_COL104" localSheetId="0">#REF!</definedName>
    <definedName name="_COL104">#REF!</definedName>
    <definedName name="_COL11" localSheetId="0">#REF!</definedName>
    <definedName name="_COL11">#REF!</definedName>
    <definedName name="_COL12" localSheetId="0">#REF!</definedName>
    <definedName name="_COL12">#REF!</definedName>
    <definedName name="_COL13" localSheetId="0">#REF!</definedName>
    <definedName name="_COL13">#REF!</definedName>
    <definedName name="_COL14" localSheetId="0">#REF!</definedName>
    <definedName name="_COL14">#REF!</definedName>
    <definedName name="_COL15" localSheetId="0">#REF!</definedName>
    <definedName name="_COL15">#REF!</definedName>
    <definedName name="_COL16" localSheetId="0">#REF!</definedName>
    <definedName name="_COL16">#REF!</definedName>
    <definedName name="_COL17" localSheetId="0">#REF!</definedName>
    <definedName name="_COL17">#REF!</definedName>
    <definedName name="_COL18" localSheetId="0">#REF!</definedName>
    <definedName name="_COL18">#REF!</definedName>
    <definedName name="_COL19" localSheetId="0">#REF!</definedName>
    <definedName name="_COL19">#REF!</definedName>
    <definedName name="_COL20" localSheetId="0">#REF!</definedName>
    <definedName name="_COL20">#REF!</definedName>
    <definedName name="_COL21" localSheetId="0">#REF!</definedName>
    <definedName name="_COL21">#REF!</definedName>
    <definedName name="_COL22" localSheetId="0">#REF!</definedName>
    <definedName name="_COL22">#REF!</definedName>
    <definedName name="_COL23" localSheetId="0">#REF!</definedName>
    <definedName name="_COL23">#REF!</definedName>
    <definedName name="_COL24" localSheetId="0">#REF!</definedName>
    <definedName name="_COL24">#REF!</definedName>
    <definedName name="_COL25" localSheetId="0">#REF!</definedName>
    <definedName name="_COL25">#REF!</definedName>
    <definedName name="_COL26" localSheetId="0">#REF!</definedName>
    <definedName name="_COL26">#REF!</definedName>
    <definedName name="_COL27" localSheetId="0">#REF!</definedName>
    <definedName name="_COL27">#REF!</definedName>
    <definedName name="_COL28" localSheetId="0">#REF!</definedName>
    <definedName name="_COL28">#REF!</definedName>
    <definedName name="_COL29" localSheetId="0">#REF!</definedName>
    <definedName name="_COL29">#REF!</definedName>
    <definedName name="_COL30" localSheetId="0">#REF!</definedName>
    <definedName name="_COL30">#REF!</definedName>
    <definedName name="_COL31" localSheetId="0">#REF!</definedName>
    <definedName name="_COL31">#REF!</definedName>
    <definedName name="_COL32" localSheetId="0">#REF!</definedName>
    <definedName name="_COL32">#REF!</definedName>
    <definedName name="_COL33" localSheetId="0">#REF!</definedName>
    <definedName name="_COL33">#REF!</definedName>
    <definedName name="_COL34" localSheetId="0">#REF!</definedName>
    <definedName name="_COL34">#REF!</definedName>
    <definedName name="_COL35" localSheetId="0">#REF!</definedName>
    <definedName name="_COL35">#REF!</definedName>
    <definedName name="_COL36" localSheetId="0">#REF!</definedName>
    <definedName name="_COL36">#REF!</definedName>
    <definedName name="_COL37" localSheetId="0">#REF!</definedName>
    <definedName name="_COL37">#REF!</definedName>
    <definedName name="_COL38" localSheetId="0">#REF!</definedName>
    <definedName name="_COL38">#REF!</definedName>
    <definedName name="_COL39" localSheetId="0">#REF!</definedName>
    <definedName name="_COL39">#REF!</definedName>
    <definedName name="_COL40" localSheetId="0">#REF!</definedName>
    <definedName name="_COL40">#REF!</definedName>
    <definedName name="_COL41" localSheetId="0">#REF!</definedName>
    <definedName name="_COL41">#REF!</definedName>
    <definedName name="_COL42" localSheetId="0">#REF!</definedName>
    <definedName name="_COL42">#REF!</definedName>
    <definedName name="_COL43" localSheetId="0">#REF!</definedName>
    <definedName name="_COL43">#REF!</definedName>
    <definedName name="_COL44" localSheetId="0">#REF!</definedName>
    <definedName name="_COL44">#REF!</definedName>
    <definedName name="_COL45" localSheetId="0">#REF!</definedName>
    <definedName name="_COL45">#REF!</definedName>
    <definedName name="_COL46" localSheetId="0">#REF!</definedName>
    <definedName name="_COL46">#REF!</definedName>
    <definedName name="_COL47" localSheetId="0">#REF!</definedName>
    <definedName name="_COL47">#REF!</definedName>
    <definedName name="_COL48" localSheetId="0">#REF!</definedName>
    <definedName name="_COL48">#REF!</definedName>
    <definedName name="_COL49" localSheetId="0">#REF!</definedName>
    <definedName name="_COL49">#REF!</definedName>
    <definedName name="_COL50" localSheetId="0">#REF!</definedName>
    <definedName name="_COL50">#REF!</definedName>
    <definedName name="_COL51" localSheetId="0">#REF!</definedName>
    <definedName name="_COL51">#REF!</definedName>
    <definedName name="_COL52" localSheetId="0">#REF!</definedName>
    <definedName name="_COL52">#REF!</definedName>
    <definedName name="_COL53" localSheetId="0">#REF!</definedName>
    <definedName name="_COL53">#REF!</definedName>
    <definedName name="_COL54" localSheetId="0">#REF!</definedName>
    <definedName name="_COL54">#REF!</definedName>
    <definedName name="_COL55" localSheetId="0">#REF!</definedName>
    <definedName name="_COL55">#REF!</definedName>
    <definedName name="_COL56" localSheetId="0">#REF!</definedName>
    <definedName name="_COL56">#REF!</definedName>
    <definedName name="_COL57" localSheetId="0">#REF!</definedName>
    <definedName name="_COL57">#REF!</definedName>
    <definedName name="_COL58" localSheetId="0">#REF!</definedName>
    <definedName name="_COL58">#REF!</definedName>
    <definedName name="_COL59" localSheetId="0">#REF!</definedName>
    <definedName name="_COL59">#REF!</definedName>
    <definedName name="_COL60" localSheetId="0">#REF!</definedName>
    <definedName name="_COL60">#REF!</definedName>
    <definedName name="_COL61" localSheetId="0">#REF!</definedName>
    <definedName name="_COL61">#REF!</definedName>
    <definedName name="_COL62" localSheetId="0">#REF!</definedName>
    <definedName name="_COL62">#REF!</definedName>
    <definedName name="_COL63" localSheetId="0">#REF!</definedName>
    <definedName name="_COL63">#REF!</definedName>
    <definedName name="_COL64" localSheetId="0">#REF!</definedName>
    <definedName name="_COL64">#REF!</definedName>
    <definedName name="_COL65" localSheetId="0">#REF!</definedName>
    <definedName name="_COL65">#REF!</definedName>
    <definedName name="_COL66" localSheetId="0">#REF!</definedName>
    <definedName name="_COL66">#REF!</definedName>
    <definedName name="_COL67" localSheetId="0">#REF!</definedName>
    <definedName name="_COL67">#REF!</definedName>
    <definedName name="_COL68" localSheetId="0">#REF!</definedName>
    <definedName name="_COL68">#REF!</definedName>
    <definedName name="_COL69" localSheetId="0">#REF!</definedName>
    <definedName name="_COL69">#REF!</definedName>
    <definedName name="_COL70" localSheetId="0">#REF!</definedName>
    <definedName name="_COL70">#REF!</definedName>
    <definedName name="_COL71" localSheetId="0">#REF!</definedName>
    <definedName name="_COL71">#REF!</definedName>
    <definedName name="_COL72" localSheetId="0">#REF!</definedName>
    <definedName name="_COL72">#REF!</definedName>
    <definedName name="_COL73" localSheetId="0">#REF!</definedName>
    <definedName name="_COL73">#REF!</definedName>
    <definedName name="_COL74" localSheetId="0">#REF!</definedName>
    <definedName name="_COL74">#REF!</definedName>
    <definedName name="_COL75" localSheetId="0">#REF!</definedName>
    <definedName name="_COL75">#REF!</definedName>
    <definedName name="_COL76" localSheetId="0">#REF!</definedName>
    <definedName name="_COL76">#REF!</definedName>
    <definedName name="_COL77" localSheetId="0">#REF!</definedName>
    <definedName name="_COL77">#REF!</definedName>
    <definedName name="_COL78" localSheetId="0">#REF!</definedName>
    <definedName name="_COL78">#REF!</definedName>
    <definedName name="_COL79" localSheetId="0">#REF!</definedName>
    <definedName name="_COL79">#REF!</definedName>
    <definedName name="_COL80" localSheetId="0">#REF!</definedName>
    <definedName name="_COL80">#REF!</definedName>
    <definedName name="_COL81" localSheetId="0">#REF!</definedName>
    <definedName name="_COL81">#REF!</definedName>
    <definedName name="_COL82" localSheetId="0">#REF!</definedName>
    <definedName name="_COL82">#REF!</definedName>
    <definedName name="_COL83" localSheetId="0">#REF!</definedName>
    <definedName name="_COL83">#REF!</definedName>
    <definedName name="_COL84" localSheetId="0">#REF!</definedName>
    <definedName name="_COL84">#REF!</definedName>
    <definedName name="_COL85" localSheetId="0">#REF!</definedName>
    <definedName name="_COL85">#REF!</definedName>
    <definedName name="_COL86" localSheetId="0">#REF!</definedName>
    <definedName name="_COL86">#REF!</definedName>
    <definedName name="_COL87" localSheetId="0">#REF!</definedName>
    <definedName name="_COL87">#REF!</definedName>
    <definedName name="_COL88" localSheetId="0">#REF!</definedName>
    <definedName name="_COL88">#REF!</definedName>
    <definedName name="_COL89" localSheetId="0">#REF!</definedName>
    <definedName name="_COL89">#REF!</definedName>
    <definedName name="_COL90" localSheetId="0">#REF!</definedName>
    <definedName name="_COL90">#REF!</definedName>
    <definedName name="_COL91" localSheetId="0">#REF!</definedName>
    <definedName name="_COL91">#REF!</definedName>
    <definedName name="_COL92" localSheetId="0">#REF!</definedName>
    <definedName name="_COL92">#REF!</definedName>
    <definedName name="_COL93" localSheetId="0">#REF!</definedName>
    <definedName name="_COL93">#REF!</definedName>
    <definedName name="_COL94" localSheetId="0">#REF!</definedName>
    <definedName name="_COL94">#REF!</definedName>
    <definedName name="_COL95" localSheetId="0">#REF!</definedName>
    <definedName name="_COL95">#REF!</definedName>
    <definedName name="_COL96" localSheetId="0">#REF!</definedName>
    <definedName name="_COL96">#REF!</definedName>
    <definedName name="_COL97" localSheetId="0">#REF!</definedName>
    <definedName name="_COL97">#REF!</definedName>
    <definedName name="_COL98" localSheetId="0">#REF!</definedName>
    <definedName name="_COL98">#REF!</definedName>
    <definedName name="_COL99" localSheetId="0">#REF!</definedName>
    <definedName name="_COL99">#REF!</definedName>
    <definedName name="_CTC220" localSheetId="0">#REF!</definedName>
    <definedName name="_CTC220">#REF!</definedName>
    <definedName name="_DIN105" localSheetId="0">#REF!</definedName>
    <definedName name="_DIN105">#REF!</definedName>
    <definedName name="_DIN106" localSheetId="0">#REF!</definedName>
    <definedName name="_DIN106">#REF!</definedName>
    <definedName name="_DIN107" localSheetId="0">#REF!</definedName>
    <definedName name="_DIN107">#REF!</definedName>
    <definedName name="_DIN108" localSheetId="0">#REF!</definedName>
    <definedName name="_DIN108">#REF!</definedName>
    <definedName name="_DIN109" localSheetId="0">#REF!</definedName>
    <definedName name="_DIN109">#REF!</definedName>
    <definedName name="_DIN110" localSheetId="0">#REF!</definedName>
    <definedName name="_DIN110">#REF!</definedName>
    <definedName name="_DIN111" localSheetId="0">#REF!</definedName>
    <definedName name="_DIN111">#REF!</definedName>
    <definedName name="_DIN112" localSheetId="0">#REF!</definedName>
    <definedName name="_DIN112">#REF!</definedName>
    <definedName name="_DIN113" localSheetId="0">#REF!</definedName>
    <definedName name="_DIN113">#REF!</definedName>
    <definedName name="_DIN114" localSheetId="0">#REF!</definedName>
    <definedName name="_DIN114">#REF!</definedName>
    <definedName name="_DIN115" localSheetId="0">#REF!</definedName>
    <definedName name="_DIN115">#REF!</definedName>
    <definedName name="_xlnm._FilterDatabase" localSheetId="0" hidden="1">'Presupuesto Mata Naranjo'!$B$12:$B$31</definedName>
    <definedName name="_her01" localSheetId="0">#REF!</definedName>
    <definedName name="_her01">#REF!</definedName>
    <definedName name="_HER02" localSheetId="0">#REF!</definedName>
    <definedName name="_HER02">#REF!</definedName>
    <definedName name="_HER03" localSheetId="0">#REF!</definedName>
    <definedName name="_HER03">#REF!</definedName>
    <definedName name="_HER04" localSheetId="0">[5]Materiales!#REF!</definedName>
    <definedName name="_HER04">[5]Materiales!#REF!</definedName>
    <definedName name="_HER05" localSheetId="0">[5]Materiales!#REF!</definedName>
    <definedName name="_HER05">[5]Materiales!#REF!</definedName>
    <definedName name="_HER06" localSheetId="0">[5]Materiales!#REF!</definedName>
    <definedName name="_HER06">[5]Materiales!#REF!</definedName>
    <definedName name="_HER07" localSheetId="0">[5]Materiales!#REF!</definedName>
    <definedName name="_HER07">[5]Materiales!#REF!</definedName>
    <definedName name="_HER08" localSheetId="0">#REF!</definedName>
    <definedName name="_HER08">#REF!</definedName>
    <definedName name="_HER09" localSheetId="0">#REF!</definedName>
    <definedName name="_HER09">#REF!</definedName>
    <definedName name="_HER10" localSheetId="0">#REF!</definedName>
    <definedName name="_HER10">#REF!</definedName>
    <definedName name="_HOR210" localSheetId="0">#REF!</definedName>
    <definedName name="_HOR210">#REF!</definedName>
    <definedName name="_Key1" hidden="1">#REF!</definedName>
    <definedName name="_Key2" hidden="1">#REF!</definedName>
    <definedName name="_LIG01" localSheetId="0">#REF!</definedName>
    <definedName name="_LIG01">#REF!</definedName>
    <definedName name="_LOS116" localSheetId="0">#REF!</definedName>
    <definedName name="_LOS116">#REF!</definedName>
    <definedName name="_LOS117" localSheetId="0">#REF!</definedName>
    <definedName name="_LOS117">#REF!</definedName>
    <definedName name="_LOS118" localSheetId="0">#REF!</definedName>
    <definedName name="_LOS118">#REF!</definedName>
    <definedName name="_LOS119" localSheetId="0">#REF!</definedName>
    <definedName name="_LOS119">#REF!</definedName>
    <definedName name="_LOS120" localSheetId="0">#REF!</definedName>
    <definedName name="_LOS120">#REF!</definedName>
    <definedName name="_LOS121" localSheetId="0">#REF!</definedName>
    <definedName name="_LOS121">#REF!</definedName>
    <definedName name="_LOS122" localSheetId="0">#REF!</definedName>
    <definedName name="_LOS122">#REF!</definedName>
    <definedName name="_LOS123" localSheetId="0">#REF!</definedName>
    <definedName name="_LOS123">#REF!</definedName>
    <definedName name="_LOS124" localSheetId="0">#REF!</definedName>
    <definedName name="_LOS124">#REF!</definedName>
    <definedName name="_LOS125" localSheetId="0">#REF!</definedName>
    <definedName name="_LOS125">#REF!</definedName>
    <definedName name="_LOS126" localSheetId="0">#REF!</definedName>
    <definedName name="_LOS126">#REF!</definedName>
    <definedName name="_LOS127" localSheetId="0">#REF!</definedName>
    <definedName name="_LOS127">#REF!</definedName>
    <definedName name="_LOS128" localSheetId="0">#REF!</definedName>
    <definedName name="_LOS128">#REF!</definedName>
    <definedName name="_LOS129" localSheetId="0">#REF!</definedName>
    <definedName name="_LOS129">#REF!</definedName>
    <definedName name="_LOS130" localSheetId="0">#REF!</definedName>
    <definedName name="_LOS130">#REF!</definedName>
    <definedName name="_LOS131" localSheetId="0">#REF!</definedName>
    <definedName name="_LOS131">#REF!</definedName>
    <definedName name="_MAD01" localSheetId="0">#REF!</definedName>
    <definedName name="_MAD01">#REF!</definedName>
    <definedName name="_MAD02" localSheetId="0">#REF!</definedName>
    <definedName name="_MAD02">#REF!</definedName>
    <definedName name="_MO1" localSheetId="0">#REF!</definedName>
    <definedName name="_MO1">#REF!</definedName>
    <definedName name="_MOB4" localSheetId="0">#REF!</definedName>
    <definedName name="_MOB4">#REF!</definedName>
    <definedName name="_MOB6" localSheetId="0">#REF!</definedName>
    <definedName name="_MOB6">#REF!</definedName>
    <definedName name="_MOB8" localSheetId="0">#REF!</definedName>
    <definedName name="_MOB8">#REF!</definedName>
    <definedName name="_MUR01" localSheetId="0">#REF!</definedName>
    <definedName name="_MUR01">#REF!</definedName>
    <definedName name="_MUR02" localSheetId="0">#REF!</definedName>
    <definedName name="_MUR02">#REF!</definedName>
    <definedName name="_MUR132" localSheetId="0">#REF!</definedName>
    <definedName name="_MUR132">#REF!</definedName>
    <definedName name="_MUR133" localSheetId="0">#REF!</definedName>
    <definedName name="_MUR133">#REF!</definedName>
    <definedName name="_MUR134" localSheetId="0">#REF!</definedName>
    <definedName name="_MUR134">#REF!</definedName>
    <definedName name="_MUR135" localSheetId="0">#REF!</definedName>
    <definedName name="_MUR135">#REF!</definedName>
    <definedName name="_MUR136" localSheetId="0">#REF!</definedName>
    <definedName name="_MUR136">#REF!</definedName>
    <definedName name="_MUR137" localSheetId="0">#REF!</definedName>
    <definedName name="_MUR137">#REF!</definedName>
    <definedName name="_MUR138" localSheetId="0">#REF!</definedName>
    <definedName name="_MUR138">#REF!</definedName>
    <definedName name="_MUR139" localSheetId="0">#REF!</definedName>
    <definedName name="_MUR139">#REF!</definedName>
    <definedName name="_MUR140" localSheetId="0">#REF!</definedName>
    <definedName name="_MUR140">#REF!</definedName>
    <definedName name="_MUR141" localSheetId="0">#REF!</definedName>
    <definedName name="_MUR141">#REF!</definedName>
    <definedName name="_MUR142" localSheetId="0">#REF!</definedName>
    <definedName name="_MUR142">#REF!</definedName>
    <definedName name="_MUR143" localSheetId="0">#REF!</definedName>
    <definedName name="_MUR143">#REF!</definedName>
    <definedName name="_MUR144" localSheetId="0">#REF!</definedName>
    <definedName name="_MUR144">#REF!</definedName>
    <definedName name="_MUR145" localSheetId="0">#REF!</definedName>
    <definedName name="_MUR145">#REF!</definedName>
    <definedName name="_MUR146" localSheetId="0">#REF!</definedName>
    <definedName name="_MUR146">#REF!</definedName>
    <definedName name="_MUR147" localSheetId="0">#REF!</definedName>
    <definedName name="_MUR147">#REF!</definedName>
    <definedName name="_MUR148" localSheetId="0">#REF!</definedName>
    <definedName name="_MUR148">#REF!</definedName>
    <definedName name="_MUR149" localSheetId="0">#REF!</definedName>
    <definedName name="_MUR149">#REF!</definedName>
    <definedName name="_MUR150" localSheetId="0">#REF!</definedName>
    <definedName name="_MUR150">#REF!</definedName>
    <definedName name="_MUR151" localSheetId="0">#REF!</definedName>
    <definedName name="_MUR151">#REF!</definedName>
    <definedName name="_MUR152" localSheetId="0">#REF!</definedName>
    <definedName name="_MUR152">#REF!</definedName>
    <definedName name="_MUR153" localSheetId="0">#REF!</definedName>
    <definedName name="_MUR153">#REF!</definedName>
    <definedName name="_MUR154" localSheetId="0">#REF!</definedName>
    <definedName name="_MUR154">#REF!</definedName>
    <definedName name="_MUR155" localSheetId="0">#REF!</definedName>
    <definedName name="_MUR155">#REF!</definedName>
    <definedName name="_MUR156" localSheetId="0">#REF!</definedName>
    <definedName name="_MUR156">#REF!</definedName>
    <definedName name="_MUR157" localSheetId="0">#REF!</definedName>
    <definedName name="_MUR157">#REF!</definedName>
    <definedName name="_MUR159" localSheetId="0">#REF!</definedName>
    <definedName name="_MUR159">#REF!</definedName>
    <definedName name="_MUR160" localSheetId="0">#REF!</definedName>
    <definedName name="_MUR160">#REF!</definedName>
    <definedName name="_MUR161" localSheetId="0">#REF!</definedName>
    <definedName name="_MUR161">#REF!</definedName>
    <definedName name="_MUR162" localSheetId="0">#REF!</definedName>
    <definedName name="_MUR162">#REF!</definedName>
    <definedName name="_MUR163" localSheetId="0">#REF!</definedName>
    <definedName name="_MUR163">#REF!</definedName>
    <definedName name="_MUR164" localSheetId="0">#REF!</definedName>
    <definedName name="_MUR164">#REF!</definedName>
    <definedName name="_MUR165" localSheetId="0">#REF!</definedName>
    <definedName name="_MUR165">#REF!</definedName>
    <definedName name="_MUR166" localSheetId="0">#REF!</definedName>
    <definedName name="_MUR166">#REF!</definedName>
    <definedName name="_MUR167" localSheetId="0">#REF!</definedName>
    <definedName name="_MUR167">#REF!</definedName>
    <definedName name="_OBM01">'[1]M.O Y Rendtos'!$M$15</definedName>
    <definedName name="_OBM02">'[1]M.O Y Rendtos'!$M$16</definedName>
    <definedName name="_OBM03">'[1]M.O Y Rendtos'!$M$17</definedName>
    <definedName name="_OBM04">'[1]M.O Y Rendtos'!$M$18</definedName>
    <definedName name="_OBM05">'[1]M.O Y Rendtos'!$M$19</definedName>
    <definedName name="_OBM06">'[1]M.O Y Rendtos'!$M$20</definedName>
    <definedName name="_OBM08">'[1]M.O Y Rendtos'!$M$22</definedName>
    <definedName name="_OBM13">'[1]M.O Y Rendtos'!$M$29</definedName>
    <definedName name="_OBM15">'[1]M.O Y Rendtos'!$M$31</definedName>
    <definedName name="_OBM162">'[1]M.O Y Rendtos'!$M$196</definedName>
    <definedName name="_OBM165">'[1]M.O Y Rendtos'!$M$199</definedName>
    <definedName name="_OBM17">'[1]M.O Y Rendtos'!$M$33</definedName>
    <definedName name="_OBM177">'[1]M.O Y Rendtos'!$M$211</definedName>
    <definedName name="_OBM178">'[1]M.O Y Rendtos'!$M$212</definedName>
    <definedName name="_OBM18">'[1]M.O Y Rendtos'!$M$34</definedName>
    <definedName name="_OBM191">'[1]M.O Y Rendtos'!$M$229</definedName>
    <definedName name="_OBM192">'[1]M.O Y Rendtos'!$M$230</definedName>
    <definedName name="_OBM193">'[1]M.O Y Rendtos'!$M$231</definedName>
    <definedName name="_OBM195">'[1]M.O Y Rendtos'!$M$233</definedName>
    <definedName name="_OBM196">'[1]M.O Y Rendtos'!$M$234</definedName>
    <definedName name="_OBM197">'[1]M.O Y Rendtos'!$M$235</definedName>
    <definedName name="_OBM199">'[1]M.O Y Rendtos'!$M$237</definedName>
    <definedName name="_OBM20">'[1]M.O Y Rendtos'!$M$36</definedName>
    <definedName name="_OBM22">'[1]M.O Y Rendtos'!$M$38</definedName>
    <definedName name="_OBM23">'[1]M.O Y Rendtos'!$M$39</definedName>
    <definedName name="_OBM25">'[1]M.O Y Rendtos'!$M$41</definedName>
    <definedName name="_OBM275">'[1]M.O Y Rendtos'!$M$321</definedName>
    <definedName name="_OBM276">'[6]Rendimientos OM'!$M$322</definedName>
    <definedName name="_OBM28">'[1]M.O Y Rendtos'!$M$44</definedName>
    <definedName name="_OBM282">'[1]M.O Y Rendtos'!$M$330</definedName>
    <definedName name="_OBM283">'[1]M.O Y Rendtos'!$M$331</definedName>
    <definedName name="_OBM29">'[1]M.O Y Rendtos'!$M$45</definedName>
    <definedName name="_OBM294">'[1]M.O Y Rendtos'!$M$346</definedName>
    <definedName name="_OBM30">'[1]M.O Y Rendtos'!$M$46</definedName>
    <definedName name="_OBM31">'[1]M.O Y Rendtos'!$M$47</definedName>
    <definedName name="_OBM313">'[7]M.O y Rendimientos'!$M$369</definedName>
    <definedName name="_OBM35">'[1]M.O Y Rendtos'!$M$51</definedName>
    <definedName name="_OBM366">'[1]M.O Y Rendtos'!$M$430</definedName>
    <definedName name="_OBM38">'[1]M.O Y Rendtos'!$M$54</definedName>
    <definedName name="_OBM40">'[1]M.O Y Rendtos'!$M$56</definedName>
    <definedName name="_OBM42">'[1]M.O Y Rendtos'!$M$58</definedName>
    <definedName name="_OBM452">'[1]M.O Y Rendtos'!$M$533</definedName>
    <definedName name="_OBM461">'[8]Analisis de Costos'!$F$70</definedName>
    <definedName name="_OBM462">'[1]M.O Y Rendtos'!$M$545</definedName>
    <definedName name="_OBM463">'[1]M.O Y Rendtos'!$M$546</definedName>
    <definedName name="_OBM48">'[1]M.O Y Rendtos'!$M$66</definedName>
    <definedName name="_OBM482">'[1]M.O Y Rendtos'!$M$567</definedName>
    <definedName name="_OBM496">'[1]M.O Y Rendtos'!$M$583</definedName>
    <definedName name="_OBM497">'[1]M.O Y Rendtos'!$M$584</definedName>
    <definedName name="_OBM542">'[1]M.O Y Rendtos'!$M$649</definedName>
    <definedName name="_OBM543">'[1]M.O Y Rendtos'!$M$650</definedName>
    <definedName name="_OBM585">'[1]M.O Y Rendtos'!$M$715</definedName>
    <definedName name="_OBM596">'[1]M.O Y Rendtos'!$M$730</definedName>
    <definedName name="_OBM61">'[1]M.O Y Rendtos'!$M$81</definedName>
    <definedName name="_OBM622">'[1]M.O Y Rendtos'!$M$767</definedName>
    <definedName name="_OBM624">'[1]M.O Y Rendtos'!$M$769</definedName>
    <definedName name="_OBM627">'[8]M.O Y Rendtos'!$M$772</definedName>
    <definedName name="_OBM628">'[1]M.O Y Rendtos'!$M$773</definedName>
    <definedName name="_OBM632">'[1]M.O Y Rendtos'!$M$777</definedName>
    <definedName name="_OBM98">'[1]M.O Y Rendtos'!$M$120</definedName>
    <definedName name="_OMA01" localSheetId="0">'[1]M.O Y Rendtos'!#REF!</definedName>
    <definedName name="_OMA01">'[1]M.O Y Rendtos'!#REF!</definedName>
    <definedName name="_OMA02" localSheetId="0">'[1]M.O Y Rendtos'!#REF!</definedName>
    <definedName name="_OMA02">'[1]M.O Y Rendtos'!#REF!</definedName>
    <definedName name="_OMA03" localSheetId="0">'[1]M.O Y Rendtos'!#REF!</definedName>
    <definedName name="_OMA03">'[1]M.O Y Rendtos'!#REF!</definedName>
    <definedName name="_OMA04" localSheetId="0">'[1]M.O Y Rendtos'!#REF!</definedName>
    <definedName name="_OMA04">'[1]M.O Y Rendtos'!#REF!</definedName>
    <definedName name="_OMA05">'[1]M.O Y Rendtos'!#REF!</definedName>
    <definedName name="_OMA06">'[1]M.O Y Rendtos'!#REF!</definedName>
    <definedName name="_OMA07">'[1]M.O Y Rendtos'!#REF!</definedName>
    <definedName name="_OMA08">'[1]M.O Y Rendtos'!#REF!</definedName>
    <definedName name="_OMA09">'[1]M.O Y Rendtos'!#REF!</definedName>
    <definedName name="_OMA10">'[1]M.O Y Rendtos'!#REF!</definedName>
    <definedName name="_OMA11">'[1]M.O Y Rendtos'!#REF!</definedName>
    <definedName name="_OMA12">'[1]M.O Y Rendtos'!#REF!</definedName>
    <definedName name="_OMA13">'[1]M.O Y Rendtos'!#REF!</definedName>
    <definedName name="_OMA14">'[1]M.O Y Rendtos'!#REF!</definedName>
    <definedName name="_OMA15">'[1]M.O Y Rendtos'!#REF!</definedName>
    <definedName name="_OMA16">'[1]M.O Y Rendtos'!#REF!</definedName>
    <definedName name="_OMA17">'[1]M.O Y Rendtos'!#REF!</definedName>
    <definedName name="_OMA18">'[1]M.O Y Rendtos'!#REF!</definedName>
    <definedName name="_OMA19">'[1]M.O Y Rendtos'!#REF!</definedName>
    <definedName name="_OMA20">'[1]M.O Y Rendtos'!#REF!</definedName>
    <definedName name="_OMA21">'[1]M.O Y Rendtos'!#REF!</definedName>
    <definedName name="_OMA22">'[1]M.O Y Rendtos'!#REF!</definedName>
    <definedName name="_OMA23">'[1]M.O Y Rendtos'!#REF!</definedName>
    <definedName name="_OMA24">'[1]M.O Y Rendtos'!#REF!</definedName>
    <definedName name="_OMA25">'[1]M.O Y Rendtos'!#REF!</definedName>
    <definedName name="_OMA26">'[1]M.O Y Rendtos'!#REF!</definedName>
    <definedName name="_OMA27">'[1]M.O Y Rendtos'!#REF!</definedName>
    <definedName name="_OMA28">'[1]M.O Y Rendtos'!#REF!</definedName>
    <definedName name="_OMA49">'[1]M.O Y Rendtos'!#REF!</definedName>
    <definedName name="_OMA50">'[1]M.O Y Rendtos'!#REF!</definedName>
    <definedName name="_OMA51">'[1]M.O Y Rendtos'!#REF!</definedName>
    <definedName name="_OMA52">'[1]M.O Y Rendtos'!#REF!</definedName>
    <definedName name="_OMA53">'[1]M.O Y Rendtos'!#REF!</definedName>
    <definedName name="_OMA54">'[1]M.O Y Rendtos'!#REF!</definedName>
    <definedName name="_OMA55">'[1]M.O Y Rendtos'!#REF!</definedName>
    <definedName name="_OMA56">'[1]M.O Y Rendtos'!#REF!</definedName>
    <definedName name="_OMA57">'[1]M.O Y Rendtos'!#REF!</definedName>
    <definedName name="_OMA58">'[1]M.O Y Rendtos'!#REF!</definedName>
    <definedName name="_OMA59">'[1]M.O Y Rendtos'!#REF!</definedName>
    <definedName name="_OMA60">'[1]M.O Y Rendtos'!#REF!</definedName>
    <definedName name="_OMA61">'[1]M.O Y Rendtos'!#REF!</definedName>
    <definedName name="_OMA62">'[1]M.O Y Rendtos'!#REF!</definedName>
    <definedName name="_OMA63">'[1]M.O Y Rendtos'!#REF!</definedName>
    <definedName name="_OMA64">'[1]M.O Y Rendtos'!#REF!</definedName>
    <definedName name="_OMA65">'[1]M.O Y Rendtos'!#REF!</definedName>
    <definedName name="_OMA66">'[1]M.O Y Rendtos'!#REF!</definedName>
    <definedName name="_OMA67">'[1]M.O Y Rendtos'!#REF!</definedName>
    <definedName name="_OMA68">'[1]M.O Y Rendtos'!#REF!</definedName>
    <definedName name="_OMA69">'[1]M.O Y Rendtos'!#REF!</definedName>
    <definedName name="_OMA70">'[1]M.O Y Rendtos'!#REF!</definedName>
    <definedName name="_OMA71">'[1]M.O Y Rendtos'!#REF!</definedName>
    <definedName name="_OMA72">'[1]M.O Y Rendtos'!#REF!</definedName>
    <definedName name="_OMA73">'[1]M.O Y Rendtos'!#REF!</definedName>
    <definedName name="_OMA74">'[1]M.O Y Rendtos'!#REF!</definedName>
    <definedName name="_OMA75">'[1]M.O Y Rendtos'!#REF!</definedName>
    <definedName name="_OMA76">'[1]M.O Y Rendtos'!#REF!</definedName>
    <definedName name="_OMA77">'[1]M.O Y Rendtos'!#REF!</definedName>
    <definedName name="_OMA78">'[1]M.O Y Rendtos'!#REF!</definedName>
    <definedName name="_OMA79">'[1]M.O Y Rendtos'!#REF!</definedName>
    <definedName name="_OMA80">'[1]M.O Y Rendtos'!#REF!</definedName>
    <definedName name="_OMC41" localSheetId="0">#REF!</definedName>
    <definedName name="_OMC41">#REF!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RAM168" localSheetId="0">#REF!</definedName>
    <definedName name="_RAM168">#REF!</definedName>
    <definedName name="_RAM169" localSheetId="0">#REF!</definedName>
    <definedName name="_RAM169">#REF!</definedName>
    <definedName name="_RAM170" localSheetId="0">#REF!</definedName>
    <definedName name="_RAM170">#REF!</definedName>
    <definedName name="_RAM171" localSheetId="0">#REF!</definedName>
    <definedName name="_RAM171">#REF!</definedName>
    <definedName name="_RAM172" localSheetId="0">#REF!</definedName>
    <definedName name="_RAM172">#REF!</definedName>
    <definedName name="_RAM173" localSheetId="0">#REF!</definedName>
    <definedName name="_RAM173">#REF!</definedName>
    <definedName name="_RAM174" localSheetId="0">#REF!</definedName>
    <definedName name="_RAM174">#REF!</definedName>
    <definedName name="_RAM175" localSheetId="0">#REF!</definedName>
    <definedName name="_RAM175">#REF!</definedName>
    <definedName name="_RAM176" localSheetId="0">#REF!</definedName>
    <definedName name="_RAM176">#REF!</definedName>
    <definedName name="_RAM177" localSheetId="0">#REF!</definedName>
    <definedName name="_RAM177">#REF!</definedName>
    <definedName name="_RAM178" localSheetId="0">#REF!</definedName>
    <definedName name="_RAM178">#REF!</definedName>
    <definedName name="_RAM179" localSheetId="0">#REF!</definedName>
    <definedName name="_RAM179">#REF!</definedName>
    <definedName name="_RAM180" localSheetId="0">#REF!</definedName>
    <definedName name="_RAM180">#REF!</definedName>
    <definedName name="_RAM181" localSheetId="0">#REF!</definedName>
    <definedName name="_RAM181">#REF!</definedName>
    <definedName name="_RAM182" localSheetId="0">#REF!</definedName>
    <definedName name="_RAM182">#REF!</definedName>
    <definedName name="_RAM183" localSheetId="0">#REF!</definedName>
    <definedName name="_RAM183">#REF!</definedName>
    <definedName name="_RAM184" localSheetId="0">#REF!</definedName>
    <definedName name="_RAM184">#REF!</definedName>
    <definedName name="_RAM185" localSheetId="0">#REF!</definedName>
    <definedName name="_RAM185">#REF!</definedName>
    <definedName name="_RAM186" localSheetId="0">#REF!</definedName>
    <definedName name="_RAM186">#REF!</definedName>
    <definedName name="_RAM187" localSheetId="0">#REF!</definedName>
    <definedName name="_RAM187">#REF!</definedName>
    <definedName name="_Regression_Int" hidden="1">1</definedName>
    <definedName name="_REP01" localSheetId="0">#REF!</definedName>
    <definedName name="_REP01">#REF!</definedName>
    <definedName name="_Sort" hidden="1">#REF!</definedName>
    <definedName name="_TC110">'[1]Analisis de Costos'!$G$3445</definedName>
    <definedName name="_TC220">'[1]Analisis de Costos'!$G$3457</definedName>
    <definedName name="_VA1" localSheetId="0">#REF!</definedName>
    <definedName name="_VA1">#REF!</definedName>
    <definedName name="_VIG188" localSheetId="0">#REF!</definedName>
    <definedName name="_VIG188">#REF!</definedName>
    <definedName name="_VIG189" localSheetId="0">#REF!</definedName>
    <definedName name="_VIG189">#REF!</definedName>
    <definedName name="_VIG190" localSheetId="0">#REF!</definedName>
    <definedName name="_VIG190">#REF!</definedName>
    <definedName name="_VIG191" localSheetId="0">#REF!</definedName>
    <definedName name="_VIG191">#REF!</definedName>
    <definedName name="_VIG192" localSheetId="0">#REF!</definedName>
    <definedName name="_VIG192">#REF!</definedName>
    <definedName name="_VIG193" localSheetId="0">#REF!</definedName>
    <definedName name="_VIG193">#REF!</definedName>
    <definedName name="_VIG194" localSheetId="0">#REF!</definedName>
    <definedName name="_VIG194">#REF!</definedName>
    <definedName name="_VIG195" localSheetId="0">#REF!</definedName>
    <definedName name="_VIG195">#REF!</definedName>
    <definedName name="_VIG196" localSheetId="0">#REF!</definedName>
    <definedName name="_VIG196">#REF!</definedName>
    <definedName name="_VIG197" localSheetId="0">#REF!</definedName>
    <definedName name="_VIG197">#REF!</definedName>
    <definedName name="_VIG198" localSheetId="0">#REF!</definedName>
    <definedName name="_VIG198">#REF!</definedName>
    <definedName name="_VIG199" localSheetId="0">#REF!</definedName>
    <definedName name="_VIG199">#REF!</definedName>
    <definedName name="_VIG200" localSheetId="0">#REF!</definedName>
    <definedName name="_VIG200">#REF!</definedName>
    <definedName name="_VIG201" localSheetId="0">#REF!</definedName>
    <definedName name="_VIG201">#REF!</definedName>
    <definedName name="ACE\02">'[9]Lista de precios'!$F$12</definedName>
    <definedName name="ACE\03">'[9]Lista de precios'!$F$13</definedName>
    <definedName name="ACER02">[1]Insumos!$F$10</definedName>
    <definedName name="ACER18">'[1]Analisis de Costos'!$G$21</definedName>
    <definedName name="ACER19" localSheetId="0">#REF!</definedName>
    <definedName name="ACER19">#REF!</definedName>
    <definedName name="ACER20">'[1]Analisis de Costos'!$G$29</definedName>
    <definedName name="ACER21" localSheetId="0">#REF!</definedName>
    <definedName name="ACER21">#REF!</definedName>
    <definedName name="ACER22">'[1]Analisis de Costos'!$G$37</definedName>
    <definedName name="ACER23" localSheetId="0">#REF!</definedName>
    <definedName name="ACER23">#REF!</definedName>
    <definedName name="ACER24" localSheetId="0">#REF!</definedName>
    <definedName name="ACER24">#REF!</definedName>
    <definedName name="ACER25" localSheetId="0">#REF!</definedName>
    <definedName name="ACER25">#REF!</definedName>
    <definedName name="ACER26" localSheetId="0">#REF!</definedName>
    <definedName name="ACER26">#REF!</definedName>
    <definedName name="ACERO" localSheetId="0">#REF!</definedName>
    <definedName name="ACERO">#REF!</definedName>
    <definedName name="ACERO\02" localSheetId="0">#REF!</definedName>
    <definedName name="ACERO\02">#REF!</definedName>
    <definedName name="adm.a" hidden="1">'[10]ANALISIS STO DGO'!#REF!</definedName>
    <definedName name="ADMBL" hidden="1">'[10]ANALISIS STO DGO'!#REF!</definedName>
    <definedName name="AGRE01">[1]Insumos!$F$27</definedName>
    <definedName name="agua" localSheetId="0">#REF!</definedName>
    <definedName name="agua">#REF!</definedName>
    <definedName name="ALAMB\01" localSheetId="0">#REF!</definedName>
    <definedName name="ALAMB\01">#REF!</definedName>
    <definedName name="ANAL00" localSheetId="0">#REF!</definedName>
    <definedName name="ANAL00">#REF!</definedName>
    <definedName name="ANAL01" localSheetId="0">#REF!</definedName>
    <definedName name="ANAL01">#REF!</definedName>
    <definedName name="ANALB4" localSheetId="0">#REF!</definedName>
    <definedName name="ANALB4">#REF!</definedName>
    <definedName name="ANALPAÑ" localSheetId="0">#REF!</definedName>
    <definedName name="ANALPAÑ">#REF!</definedName>
    <definedName name="ANALZAB" localSheetId="0">#REF!</definedName>
    <definedName name="ANALZAB">#REF!</definedName>
    <definedName name="ANDINT" localSheetId="0">#REF!</definedName>
    <definedName name="ANDINT">#REF!</definedName>
    <definedName name="ANGULAR" localSheetId="0">#REF!</definedName>
    <definedName name="ANGULAR">#REF!</definedName>
    <definedName name="are" hidden="1">'[10]ANALISIS STO DGO'!#REF!</definedName>
    <definedName name="_xlnm.Print_Area" localSheetId="1">'Analisis de costos'!$A$1:$H$131</definedName>
    <definedName name="_xlnm.Print_Area" localSheetId="2">'Lista de recursos'!$A$1:$F$52</definedName>
    <definedName name="_xlnm.Print_Area" localSheetId="0">'Presupuesto Mata Naranjo'!$A$1:$F$59</definedName>
    <definedName name="AYUD">'[1]M.O Y Rendtos'!$H$7</definedName>
    <definedName name="AYUDAN">'[8]M.O Y Rendtos'!$H$7</definedName>
    <definedName name="BARRENAS" localSheetId="0">#REF!</definedName>
    <definedName name="BARRENAS">#REF!</definedName>
    <definedName name="BISAGRA" localSheetId="0">#REF!</definedName>
    <definedName name="BISAGRA">#REF!</definedName>
    <definedName name="BLOCK10">'[1]Analisis de Costos'!$G$222</definedName>
    <definedName name="BLOCK12">'[1]Analisis de Costos'!$G$233</definedName>
    <definedName name="BLOCK4">'[1]Analisis de Costos'!$G$112</definedName>
    <definedName name="BLOCK4RUST">'[1]Analisis de Costos'!$G$244</definedName>
    <definedName name="BLOCK5" localSheetId="0">#REF!</definedName>
    <definedName name="BLOCK5">#REF!</definedName>
    <definedName name="BLOCK6">'[1]Analisis de Costos'!$G$145</definedName>
    <definedName name="BLOCK640">'[1]Analisis de Costos'!$G$134</definedName>
    <definedName name="BLOCK6VIO2">'[1]Analisis de Costos'!$G$156</definedName>
    <definedName name="BLOCK8">'[1]Analisis de Costos'!$G$189</definedName>
    <definedName name="BLOCK820">'[1]Analisis de Costos'!$G$167</definedName>
    <definedName name="BLOCK820CLLENAS">'[1]Analisis de Costos'!$G$211</definedName>
    <definedName name="BLOCK840">'[1]Analisis de Costos'!$G$178</definedName>
    <definedName name="BLOCK840CLLENAS">'[1]Analisis de Costos'!$G$200</definedName>
    <definedName name="BLOCK8RUST">'[1]Analisis de Costos'!$G$254</definedName>
    <definedName name="BLOCKCALAD666">'[1]Analisis de Costos'!$G$259</definedName>
    <definedName name="BLOCKCALAD886">'[1]Analisis de Costos'!$G$264</definedName>
    <definedName name="BLOCKCALADORN152040">'[1]Analisis de Costos'!$G$269</definedName>
    <definedName name="BLOCKORNAMENTAL" localSheetId="0">#REF!</definedName>
    <definedName name="BLOCKORNAMENTAL">#REF!</definedName>
    <definedName name="BLOQ\01" localSheetId="0">#REF!</definedName>
    <definedName name="BLOQ\01">#REF!</definedName>
    <definedName name="BLOQ\02" localSheetId="0">#REF!</definedName>
    <definedName name="BLOQ\02">#REF!</definedName>
    <definedName name="BLOQ\03" localSheetId="0">#REF!</definedName>
    <definedName name="BLOQ\03">#REF!</definedName>
    <definedName name="BLOQ\04" localSheetId="0">#REF!</definedName>
    <definedName name="BLOQ\04">#REF!</definedName>
    <definedName name="BLOQ\05" localSheetId="0">#REF!</definedName>
    <definedName name="BLOQ\05">#REF!</definedName>
    <definedName name="BLOQ\4" localSheetId="0">#REF!</definedName>
    <definedName name="BLOQ\4">#REF!</definedName>
    <definedName name="BLOQ\6" localSheetId="0">#REF!</definedName>
    <definedName name="BLOQ\6">#REF!</definedName>
    <definedName name="BLOQ\6A" localSheetId="0">#REF!</definedName>
    <definedName name="BLOQ\6A">#REF!</definedName>
    <definedName name="BLOQ\6B" localSheetId="0">#REF!</definedName>
    <definedName name="BLOQ\6B">#REF!</definedName>
    <definedName name="BLOQ\8A" localSheetId="0">#REF!</definedName>
    <definedName name="BLOQ\8A">#REF!</definedName>
    <definedName name="BLOQ\8B" localSheetId="0">#REF!</definedName>
    <definedName name="BLOQ\8B">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" localSheetId="0">#REF!</definedName>
    <definedName name="BORDILLO">#REF!</definedName>
    <definedName name="BORDILLO4">'[1]Analisis de Costos'!$G$78</definedName>
    <definedName name="BORDILLO6">'[1]Analisis de Costos'!$G$88</definedName>
    <definedName name="BORDILLO8">'[1]Analisis de Costos'!$G$98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ELEIMP80" localSheetId="0">#REF!</definedName>
    <definedName name="CALELEIMP80">#REF!</definedName>
    <definedName name="CANTO">'[1]Analisis de Costos'!$G$472</definedName>
    <definedName name="CAOBA" localSheetId="0">#REF!</definedName>
    <definedName name="CAOBA">#REF!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'[1]Analisis de Costos'!$G$389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ETA" localSheetId="0">#REF!</definedName>
    <definedName name="CASETA">#REF!</definedName>
    <definedName name="CASETA200">'[1]Analisis de Costos'!$G$296</definedName>
    <definedName name="CASETA200M2">'[1]Analisis de Costos'!$G$297</definedName>
    <definedName name="CASETA500">'[1]Analisis de Costos'!$G$333</definedName>
    <definedName name="CASETAM2">'[1]Analisis de Costos'!$G$334</definedName>
    <definedName name="CAU" localSheetId="0">#REF!</definedName>
    <definedName name="CAU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\01" localSheetId="0">#REF!</definedName>
    <definedName name="CEM\01">#REF!</definedName>
    <definedName name="CEM\02" localSheetId="0">#REF!</definedName>
    <definedName name="CEM\02">#REF!</definedName>
    <definedName name="CEM\03" localSheetId="0">#REF!</definedName>
    <definedName name="CEM\03">#REF!</definedName>
    <definedName name="CEM\04" localSheetId="0">#REF!</definedName>
    <definedName name="CEM\04">#REF!</definedName>
    <definedName name="CEM\05" localSheetId="0">#REF!</definedName>
    <definedName name="CEM\05">#REF!</definedName>
    <definedName name="CEM\06" localSheetId="0">#REF!</definedName>
    <definedName name="CEM\06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03">[1]Insumos!$F$300</definedName>
    <definedName name="CEME05">[1]Insumos!$F$302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G" localSheetId="0">#REF!</definedName>
    <definedName name="CG">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ZOCALO" localSheetId="0">#REF!</definedName>
    <definedName name="CHAZOZOCALO">#REF!</definedName>
    <definedName name="CICLOPEO" localSheetId="0">#REF!</definedName>
    <definedName name="CICLOPEO">#REF!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CHON" localSheetId="0">#REF!</definedName>
    <definedName name="COLCHON">#REF!</definedName>
    <definedName name="Coloc._bloque_4x_8_x16_pulgs." localSheetId="0">#REF!</definedName>
    <definedName name="Coloc._bloque_4x_8_x16_pulgs.">#REF!</definedName>
    <definedName name="COLUMNA" localSheetId="0">#REF!</definedName>
    <definedName name="COLUMNA">#REF!</definedName>
    <definedName name="COLUMNAA" localSheetId="0">#REF!</definedName>
    <definedName name="COLUMNAA">#REF!</definedName>
    <definedName name="COLUMNAL" localSheetId="0">#REF!</definedName>
    <definedName name="COLUMNAL">#REF!</definedName>
    <definedName name="COLUMNAPE" localSheetId="0">#REF!</definedName>
    <definedName name="COLUMNAPE">#REF!</definedName>
    <definedName name="COLUMNAPF" localSheetId="0">#REF!</definedName>
    <definedName name="COLUMNAPF">#REF!</definedName>
    <definedName name="COLUMNAPL" localSheetId="0">#REF!</definedName>
    <definedName name="COLUMNAPL">#REF!</definedName>
    <definedName name="COLUMNAT" localSheetId="0">#REF!</definedName>
    <definedName name="COLUMNAT">#REF!</definedName>
    <definedName name="COMB\01" localSheetId="0">#REF!</definedName>
    <definedName name="COMB\01">#REF!</definedName>
    <definedName name="COMB\02" localSheetId="0">#REF!</definedName>
    <definedName name="COMB\02">#REF!</definedName>
    <definedName name="COMBUST01">'[1]Analisis de Costos'!$D$3243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BREFALTA38" localSheetId="0">#REF!</definedName>
    <definedName name="CUBREFALTA38">#REF!</definedName>
    <definedName name="CUNETA" localSheetId="0">'[1]Analisis de Costos'!#REF!</definedName>
    <definedName name="CUNETA">'[1]Analisis de Costos'!#REF!</definedName>
    <definedName name="CVERTEDERO" localSheetId="0">#REF!</definedName>
    <definedName name="CVERTEDERO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DEM" localSheetId="0">#REF!</definedName>
    <definedName name="DEM">#REF!</definedName>
    <definedName name="DEMOLP" localSheetId="0">#REF!</definedName>
    <definedName name="DEMOLP">#REF!</definedName>
    <definedName name="DEMOLR" localSheetId="0">#REF!</definedName>
    <definedName name="DEMOLR">#REF!</definedName>
    <definedName name="DERRETIDOBCO" localSheetId="0">#REF!</definedName>
    <definedName name="DERRETIDOBCO">#REF!</definedName>
    <definedName name="DERRETIDOCOLOR" localSheetId="0">#REF!</definedName>
    <definedName name="DERRETIDOCOLOR">#REF!</definedName>
    <definedName name="DERRETIDOGRIS" localSheetId="0">#REF!</definedName>
    <definedName name="DERRETIDOGRIS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MANTSE500CONTRA" localSheetId="0">#REF!</definedName>
    <definedName name="DESMANTSE500CONTRA">#REF!</definedName>
    <definedName name="DESP24">'[1]Analisis de Costos'!$G$3848</definedName>
    <definedName name="DESP34">'[1]Analisis de Costos'!$G$3858</definedName>
    <definedName name="DESP44">'[1]Analisis de Costos'!$G$3868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'[1]Analisis de Costos'!$G$375</definedName>
    <definedName name="DESPLU4">'[1]Analisis de Costos'!$G$382</definedName>
    <definedName name="DINTEL" localSheetId="0">#REF!</definedName>
    <definedName name="DINTEL">#REF!</definedName>
    <definedName name="DISTAGUAYMOCONTRA" localSheetId="0">#REF!</definedName>
    <definedName name="DISTAGUAYMOCONTRA">#REF!</definedName>
    <definedName name="DIVISA" localSheetId="0">#REF!</definedName>
    <definedName name="DIVISA">#REF!</definedName>
    <definedName name="DSF" localSheetId="0">#REF!</definedName>
    <definedName name="DSF">#REF!</definedName>
    <definedName name="DUCHAFRIAHG">'[1]Analisis de Costos'!$G$3901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EBANISTERIA" localSheetId="0">#REF!</definedName>
    <definedName name="EBANISTERIA">#REF!</definedName>
    <definedName name="ECONOMICA" localSheetId="0">#REF!</definedName>
    <definedName name="ECONOMICA">#REF!</definedName>
    <definedName name="EMERGE" hidden="1">'[10]ANALISIS STO DGO'!#REF!</definedName>
    <definedName name="EMERGENCY" hidden="1">'[10]ANALISIS STO DGO'!#REF!</definedName>
    <definedName name="EMPCOL2">'[1]Analisis de Costos'!$G$409</definedName>
    <definedName name="EMPEXTMA">'[1]Analisis de Costos'!$G$436</definedName>
    <definedName name="EMPINTCONACEROYMALLACONTRA" localSheetId="0">#REF!</definedName>
    <definedName name="EMPINTCONACEROYMALLACONTRA">#REF!</definedName>
    <definedName name="EMPINTMA">'[1]Analisis de Costos'!$G$428</definedName>
    <definedName name="EMPPULSCOL">'[1]Analisis de Costos'!$G$467</definedName>
    <definedName name="EMPRAS">'[1]Analisis de Costos'!$G$444</definedName>
    <definedName name="EMPRUS">'[1]Analisis de Costos'!$G$459</definedName>
    <definedName name="EMPTECHO">'[1]Analisis de Costos'!$G$452</definedName>
    <definedName name="ENC" localSheetId="0">#REF!</definedName>
    <definedName name="ENC">#REF!</definedName>
    <definedName name="ENVAR\01" localSheetId="0">#REF!</definedName>
    <definedName name="ENVAR\01">#REF!</definedName>
    <definedName name="EQUI06">[1]Insumos!$F$454</definedName>
    <definedName name="EXCAL" localSheetId="0">#REF!</definedName>
    <definedName name="EXCAL">#REF!</definedName>
    <definedName name="FF" hidden="1">#REF!</definedName>
    <definedName name="GABPISPIPLY" localSheetId="0">#REF!</definedName>
    <definedName name="GABPISPIPLY">#REF!</definedName>
    <definedName name="GASOIL" localSheetId="0">#REF!</definedName>
    <definedName name="GASOIL">#REF!</definedName>
    <definedName name="GASOLINA" localSheetId="0">#REF!</definedName>
    <definedName name="GASOLINA">#REF!</definedName>
    <definedName name="GFGFF" hidden="1">#REF!</definedName>
    <definedName name="GFSG" hidden="1">#REF!</definedName>
    <definedName name="GOTEROCOL">'[1]Analisis de Costos'!$G$482</definedName>
    <definedName name="GRAVA" localSheetId="0">#REF!</definedName>
    <definedName name="GRAVA">#REF!</definedName>
    <definedName name="GUALDERA" localSheetId="0">#REF!</definedName>
    <definedName name="GUALDERA">#REF!</definedName>
    <definedName name="H\180" localSheetId="0">#REF!</definedName>
    <definedName name="H\180">#REF!</definedName>
    <definedName name="HAANT4015124238">'[1]Analisis de Costos'!$G$571</definedName>
    <definedName name="HAANT4015180238">'[1]Analisis de Costos'!$G$575</definedName>
    <definedName name="HAANT4015210238">'[1]Analisis de Costos'!$G$579</definedName>
    <definedName name="HAANT4015240238" localSheetId="0">#REF!</definedName>
    <definedName name="HAANT4015240238">#REF!</definedName>
    <definedName name="HABADEN" localSheetId="0">#REF!</definedName>
    <definedName name="HABADEN">#REF!</definedName>
    <definedName name="HACOL20201244041238A20MANO">'[1]Analisis de Costos'!$G$612</definedName>
    <definedName name="HACOL20201244043814A20LIG">'[1]Analisis de Costos'!$G$599</definedName>
    <definedName name="HACOL20201244043814A20MANO">'[1]Analisis de Costos'!$G$603</definedName>
    <definedName name="HACOL2020180404122538A20">'[1]Analisis de Costos'!$G$734</definedName>
    <definedName name="HACOL20201804041238A20">'[1]Analisis de Costos'!$G$729</definedName>
    <definedName name="HACOL2020180604122538A20">'[1]Analisis de Costos'!$G$744</definedName>
    <definedName name="HACOL20201806041238A20">'[1]Analisis de Costos'!$G$739</definedName>
    <definedName name="HACOL20301244041238A20MANO">'[1]Analisis de Costos'!$G$629</definedName>
    <definedName name="HACOL2030180604122538A20">'[1]Analisis de Costos'!$G$762</definedName>
    <definedName name="HACOL20301806041238A20">'[1]Analisis de Costos'!$G$757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'[1]Analisis de Costos'!$G$642</definedName>
    <definedName name="HACOL30301244081238A20MANO">'[1]Analisis de Costos'!$G$646</definedName>
    <definedName name="HACOL3030180408122538A30PORT">'[1]Analisis de Costos'!$G$790</definedName>
    <definedName name="HACOL30301804081238A30">'[1]Analisis de Costos'!$G$775</definedName>
    <definedName name="HACOL30301804081238A30PORT">'[1]Analisis de Costos'!$G$780</definedName>
    <definedName name="HACOL3030180608122538A30">'[1]Analisis de Costos'!$G$807</definedName>
    <definedName name="HACOL3030180608122538A30PORT">'[1]Analisis de Costos'!$G$812</definedName>
    <definedName name="HACOL30301806081238A30">'[1]Analisis de Costos'!$G$796</definedName>
    <definedName name="HACOL30301806081238A30PORT">'[1]Analisis de Costos'!$G$801</definedName>
    <definedName name="HACOL30302104043438A30PORT">'[1]Analisis de Costos'!$G$973</definedName>
    <definedName name="HACOL30302106043438A30">'[1]Analisis de Costos'!$G$979</definedName>
    <definedName name="HACOL30302106043438A30PORT">'[1]Analisis de Costos'!$G$984</definedName>
    <definedName name="HACOL30302404043438A30">'[1]Analisis de Costos'!$G$1140</definedName>
    <definedName name="HACOL30302404043438A30PORT">'[1]Analisis de Costos'!$G$1145</definedName>
    <definedName name="HACOL30302406043438A30">'[1]Analisis de Costos'!$G$1151</definedName>
    <definedName name="HACOL30302406043438A30PORT">'[1]Analisis de Costos'!$G$1156</definedName>
    <definedName name="HACOL30401244043438A30MANO">'[1]Analisis de Costos'!$G$663</definedName>
    <definedName name="HACOL30401804043438A30">'[1]Analisis de Costos'!$G$825</definedName>
    <definedName name="HACOL30401804043438A30PORT">'[1]Analisis de Costos'!$G$830</definedName>
    <definedName name="HACOL30401806043438A30">'[1]Analisis de Costos'!$G$836</definedName>
    <definedName name="HACOL30401806043438A30PORT">'[1]Analisis de Costos'!$G$841</definedName>
    <definedName name="HACOL30402104043438A30">'[1]Analisis de Costos'!$G$997</definedName>
    <definedName name="HACOL30402104043438A30PORT">'[1]Analisis de Costos'!$G$1002</definedName>
    <definedName name="HACOL30402106043438A30PORT">'[1]Analisis de Costos'!$G$1013</definedName>
    <definedName name="HACOL30402404043438A30">'[1]Analisis de Costos'!$G$1169</definedName>
    <definedName name="HACOL30402404043438A30PORT">'[1]Analisis de Costos'!$G$1174</definedName>
    <definedName name="HACOL30402406043438A30">'[1]Analisis de Costos'!$G$1180</definedName>
    <definedName name="HACOL30402406043438A30PORT">'[1]Analisis de Costos'!$G$1185</definedName>
    <definedName name="HACOL3040ENTRADAESTECONTRA" localSheetId="0">#REF!</definedName>
    <definedName name="HACOL3040ENTRADAESTECONTRA">#REF!</definedName>
    <definedName name="HACOL40401244041243438A20LIG">'[1]Analisis de Costos'!$G$677</definedName>
    <definedName name="HACOL4040180404124342538A20">'[1]Analisis de Costos'!$G$866</definedName>
    <definedName name="HACOL4040180404124342538A20PORT">'[1]Analisis de Costos'!$G$871</definedName>
    <definedName name="HACOL40401804041243438A20">'[1]Analisis de Costos'!$G$855</definedName>
    <definedName name="HACOL40401804041243438A20PORT">'[1]Analisis de Costos'!$G$860</definedName>
    <definedName name="HACOL4040180604124342538A30">'[1]Analisis de Costos'!$G$890</definedName>
    <definedName name="HACOL4040180604124342538A30PORT">'[1]Analisis de Costos'!$G$895</definedName>
    <definedName name="HACOL40401806041243438A30">'[1]Analisis de Costos'!$G$878</definedName>
    <definedName name="HACOL4040210404122543438A20">'[1]Analisis de Costos'!$G$1038</definedName>
    <definedName name="HACOL4040210404122543438A20PORT">'[1]Analisis de Costos'!$G$1043</definedName>
    <definedName name="HACOL40402104041243438A20">'[1]Analisis de Costos'!$G$1027</definedName>
    <definedName name="HACOL40402104041243438A20PORT">'[1]Analisis de Costos'!$G$1032</definedName>
    <definedName name="HACOL4040210604122543438A30">'[1]Analisis de Costos'!$G$1062</definedName>
    <definedName name="HACOL4040210604122543438A30PORT">'[1]Analisis de Costos'!$G$1067</definedName>
    <definedName name="HACOL40402106041243438A30">'[1]Analisis de Costos'!$G$1050</definedName>
    <definedName name="HACOL4040240404122543438A20">'[1]Analisis de Costos'!$G$1210</definedName>
    <definedName name="HACOL4040240404122543438A20PORT">'[1]Analisis de Costos'!$G$1215</definedName>
    <definedName name="HACOL40402404041243438A20">'[1]Analisis de Costos'!$G$1199</definedName>
    <definedName name="HACOL40402404041243438A20PORT">'[1]Analisis de Costos'!$G$1204</definedName>
    <definedName name="HACOL4040240604122543438A30">'[1]Analisis de Costos'!$G$1234</definedName>
    <definedName name="HACOL4040240604122543438A30PORT">'[1]Analisis de Costos'!$G$1239</definedName>
    <definedName name="HACOL40402406041243438A30">'[1]Analisis de Costos'!$G$1222</definedName>
    <definedName name="HACOL5050124404344138A20LIG">'[1]Analisis de Costos'!$G$695</definedName>
    <definedName name="HACOL5050124404344138A20MANO">'[1]Analisis de Costos'!$G$699</definedName>
    <definedName name="HACOL5050180404344138A20">'[1]Analisis de Costos'!$G$909</definedName>
    <definedName name="HACOL5050180404344138A20PORT">'[1]Analisis de Costos'!$G$914</definedName>
    <definedName name="HACOL5050180604344138A20">'[1]Analisis de Costos'!$G$921</definedName>
    <definedName name="HACOL5050180604344138A20PORT">'[1]Analisis de Costos'!$G$926</definedName>
    <definedName name="HACOL5050210404344138A20">'[1]Analisis de Costos'!$G$1081</definedName>
    <definedName name="HACOL5050210604344138A20">'[1]Analisis de Costos'!$G$1093</definedName>
    <definedName name="HACOL5050210604344138A20PORT">'[1]Analisis de Costos'!$G$1098</definedName>
    <definedName name="HACOL5050240404344138A20">'[1]Analisis de Costos'!$G$1253</definedName>
    <definedName name="HACOL5050240404344138A20PORT">'[1]Analisis de Costos'!$G$1258</definedName>
    <definedName name="HACOL5050240604344138A20">'[1]Analisis de Costos'!$G$1265</definedName>
    <definedName name="HACOL5050240604344138A20PORT">'[1]Analisis de Costos'!$G$1270</definedName>
    <definedName name="HACOL60601244012138A20LIG">'[1]Analisis de Costos'!$G$712</definedName>
    <definedName name="HACOL60601804012138A20">'[1]Analisis de Costos'!$G$939</definedName>
    <definedName name="HACOL60601804012138A30PORT">'[1]Analisis de Costos'!$G$944</definedName>
    <definedName name="HACOL60601806012138A30">'[1]Analisis de Costos'!$G$950</definedName>
    <definedName name="HACOL60601806012138A30PORT">'[1]Analisis de Costos'!$G$955</definedName>
    <definedName name="HACOL60602104012138A20">'[1]Analisis de Costos'!$G$1111</definedName>
    <definedName name="HACOL60602104012138A30PORT">'[1]Analisis de Costos'!$G$1116</definedName>
    <definedName name="HACOL60602106012138A30">'[1]Analisis de Costos'!$G$1122</definedName>
    <definedName name="HAZCH6013560812C634ADLIG">'[1]Analisis de Costos'!$G$2706</definedName>
    <definedName name="HAZCH601406081225C634AD">'[1]Analisis de Costos'!$G$2769</definedName>
    <definedName name="HAZCH6014060812C634AD">'[1]Analisis de Costos'!$G$2762</definedName>
    <definedName name="HAZCH601806081225C634AD">'[1]Analisis de Costos'!$G$2825</definedName>
    <definedName name="HAZCH6018060812C634AD">'[1]Analisis de Costos'!$G$2818</definedName>
    <definedName name="HAZCH602106081225C634AD">'[1]Analisis de Costos'!$G$2881</definedName>
    <definedName name="HAZCH6021060812C634AD">'[1]Analisis de Costos'!$G$2874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'[1]Analisis de Costos'!$G$3054</definedName>
    <definedName name="HAZM301512423838A30LIG">'[1]Analisis de Costos'!$G$3060</definedName>
    <definedName name="HAZM302012423838A25LIG">'[1]Analisis de Costos'!$G$3072</definedName>
    <definedName name="HAZM302013523838A25LIG">'[1]Analisis de Costos'!$G$3033</definedName>
    <definedName name="HAZM302014023838A25">'[1]Analisis de Costos'!$G$3093</definedName>
    <definedName name="HAZM30X20180">'[1]Analisis de Costos'!$G$3114</definedName>
    <definedName name="HAZM401512423838A30LIG">'[1]Analisis de Costos'!$G$3066</definedName>
    <definedName name="HAZM452012433838A25LIG">'[1]Analisis de Costos'!$G$3077</definedName>
    <definedName name="HAZM452013533838A25LIG">'[1]Analisis de Costos'!$G$3038</definedName>
    <definedName name="HAZM452014033838A25">'[1]Analisis de Costos'!$G$3098</definedName>
    <definedName name="HAZM452018033838A25">'[1]Analisis de Costos'!$G$3119</definedName>
    <definedName name="HAZM452512433838A25LIG">'[1]Analisis de Costos'!$G$3082</definedName>
    <definedName name="HAZM452513533838A25LIG">'[1]Analisis de Costos'!$G$3043</definedName>
    <definedName name="HAZM452514033838A25">'[1]Analisis de Costos'!$G$3103</definedName>
    <definedName name="HAZM452521033838A25">'[1]Analisis de Costos'!$G$3134</definedName>
    <definedName name="HAZM452524033838A25">'[1]Analisis de Costos'!$G$3144</definedName>
    <definedName name="HAZM45X25180">'[1]Analisis de Costos'!$G$3124</definedName>
    <definedName name="HAZM602512433838A25LIG">'[1]Analisis de Costos'!$G$3087</definedName>
    <definedName name="HAZM602513533838A25LIG">'[1]Analisis de Costos'!$G$3048</definedName>
    <definedName name="HAZM602514033838A25">'[1]Analisis de Costos'!$G$3108</definedName>
    <definedName name="HAZM602521033838A25">'[1]Analisis de Costos'!$G$3139</definedName>
    <definedName name="HAZM602524033838A25">'[1]Analisis de Costos'!$G$3149</definedName>
    <definedName name="HAZM60X25180">'[1]Analisis de Costos'!$G$3129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ILO" localSheetId="0">#REF!</definedName>
    <definedName name="HILO">#REF!</definedName>
    <definedName name="hligadora">'[1]Analisis de Costos'!$G$3265</definedName>
    <definedName name="HOR210A" localSheetId="0">#REF!</definedName>
    <definedName name="HOR210A">#REF!</definedName>
    <definedName name="HOR210B" localSheetId="0">#REF!</definedName>
    <definedName name="HOR210B">#REF!</definedName>
    <definedName name="HORM_210" localSheetId="0">#REF!</definedName>
    <definedName name="HORM_210">#REF!</definedName>
    <definedName name="HORM124">'[1]Analisis de Costos'!$G$3321</definedName>
    <definedName name="HORM124LIGADORA">'[1]Analisis de Costos'!$G$3328</definedName>
    <definedName name="HORM124LIGAWINCHE">'[1]Analisis de Costos'!$G$3335</definedName>
    <definedName name="HORM125">'[1]Analisis de Costos'!$I$3319</definedName>
    <definedName name="HORM135">'[1]Analisis de Costos'!$G$3300</definedName>
    <definedName name="HORM135L">'[1]Analisis de Costos'!$G$3307</definedName>
    <definedName name="HORM135LIGADORA">'[1]Analisis de Costos'!$G$3307</definedName>
    <definedName name="HORM135LIGAWINCHE">'[1]Analisis de Costos'!$G$3314</definedName>
    <definedName name="HORM140">'[1]Analisis de Costos'!$G$3157</definedName>
    <definedName name="HORM160">'[1]Analisis de Costos'!$G$3162</definedName>
    <definedName name="HORM180">'[1]Analisis de Costos'!$G$3167</definedName>
    <definedName name="HORM210">'[1]Analisis de Costos'!$G$3172</definedName>
    <definedName name="HORM240">'[1]Analisis de Costos'!$G$3177</definedName>
    <definedName name="HORM250">'[1]Analisis de Costos'!$G$3182</definedName>
    <definedName name="HORM260">'[1]Analisis de Costos'!$G$3187</definedName>
    <definedName name="HORM280">'[1]Analisis de Costos'!$G$3192</definedName>
    <definedName name="HORM300">'[1]Analisis de Costos'!$G$3197</definedName>
    <definedName name="HORM315">'[1]Analisis de Costos'!$G$3202</definedName>
    <definedName name="HORM350">'[1]Analisis de Costos'!$G$3207</definedName>
    <definedName name="HORM400">'[1]Analisis de Costos'!$G$3212</definedName>
    <definedName name="HORMFROT">'[1]Analisis de Costos'!$G$4844</definedName>
    <definedName name="hwinche">'[1]Analisis de Costos'!$G$3272</definedName>
    <definedName name="INOBCOTAPASERPVC" localSheetId="0">#REF!</definedName>
    <definedName name="INOBCOTAPASERPVC">#REF!</definedName>
    <definedName name="INOFLUXBCOCONTRA" localSheetId="0">#REF!</definedName>
    <definedName name="INOFLUXBCOCONTRA">#REF!</definedName>
    <definedName name="INSTVENT" localSheetId="0">#REF!</definedName>
    <definedName name="INSTVENT">#REF!</definedName>
    <definedName name="INTERRUPTOR3VIAS">'[1]Analisis de Costos'!$G$3412</definedName>
    <definedName name="INTERRUPTOR4VIAS">'[1]Analisis de Costos'!$G$3423</definedName>
    <definedName name="INTERRUPTORDOBLE">'[1]Analisis de Costos'!$G$3390</definedName>
    <definedName name="INTERRUPTORPILOTO">'[1]Analisis de Costos'!$G$3434</definedName>
    <definedName name="INTERRUPTORSENCILLO">'[1]Analisis de Costos'!$G$3379</definedName>
    <definedName name="INTERRUPTORTRIPLE">'[1]Analisis de Costos'!$G$3401</definedName>
    <definedName name="ITBIS" localSheetId="0">#REF!</definedName>
    <definedName name="ITBIS">#REF!</definedName>
    <definedName name="JARD" localSheetId="0">#REF!</definedName>
    <definedName name="JARD">#REF!</definedName>
    <definedName name="JUNTACERA" localSheetId="0">#REF!</definedName>
    <definedName name="JUNTACERA">#REF!</definedName>
    <definedName name="LADRILLO" localSheetId="0">#REF!</definedName>
    <definedName name="LADRILLO">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MOVABCO">'[1]Analisis de Costos'!$G$4189</definedName>
    <definedName name="LAVMOVABCOPVC" localSheetId="0">#REF!</definedName>
    <definedName name="LAVMOVABCOPVC">#REF!</definedName>
    <definedName name="LAVMOVACOL">'[1]Analisis de Costos'!$G$4216</definedName>
    <definedName name="LAVMOVACOLPVC" localSheetId="0">#REF!</definedName>
    <definedName name="LAVMOVACOLPVC">#REF!</definedName>
    <definedName name="LAVMSERBCO">'[1]Analisis de Costos'!$G$4242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IGADORA" localSheetId="0">#REF!</definedName>
    <definedName name="LIGADORA">#REF!</definedName>
    <definedName name="LIGALIGA">'[1]Analisis de Costos'!$G$3281</definedName>
    <definedName name="ligawinche">'[1]Analisis de Costos'!$G$3293</definedName>
    <definedName name="LIMPESC" localSheetId="0">#REF!</definedName>
    <definedName name="LIMPESC">#REF!</definedName>
    <definedName name="LIMPIEZA" localSheetId="0">#REF!</definedName>
    <definedName name="LIMPIEZA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hidden="1">'[10]ANALISIS STO DGO'!#REF!</definedName>
    <definedName name="lineout" hidden="1">'[10]ANALISIS STO DGO'!#REF!</definedName>
    <definedName name="LLAVEANGULAR" localSheetId="0">#REF!</definedName>
    <definedName name="LLAVEANGULAR">#REF!</definedName>
    <definedName name="LLAVECHORRO" localSheetId="0">#REF!</definedName>
    <definedName name="LLAVECHORRO">#REF!</definedName>
    <definedName name="LLAVEEMPOTRAR12" localSheetId="0">#REF!</definedName>
    <definedName name="LLAVEEMPOTRAR12">#REF!</definedName>
    <definedName name="LLAVEORINALPEQ" localSheetId="0">#REF!</definedName>
    <definedName name="LLAVEORINALPEQ">#REF!</definedName>
    <definedName name="LLAVESENCCROM" localSheetId="0">#REF!</definedName>
    <definedName name="LLAVESENCCROM">#REF!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AC" localSheetId="0">#REF!</definedName>
    <definedName name="LOSAC">#REF!</definedName>
    <definedName name="LOSACP" localSheetId="0">#REF!</definedName>
    <definedName name="LOSACP">#REF!</definedName>
    <definedName name="LOSAM" localSheetId="0">#REF!</definedName>
    <definedName name="LOSAM">#REF!</definedName>
    <definedName name="LOSAS" localSheetId="0">#REF!</definedName>
    <definedName name="LOSAS">#REF!</definedName>
    <definedName name="LOSASE" localSheetId="0">#REF!</definedName>
    <definedName name="LOSASE">#REF!</definedName>
    <definedName name="LOSASSC" localSheetId="0">#REF!</definedName>
    <definedName name="LOSASSC">#REF!</definedName>
    <definedName name="LOSAST" localSheetId="0">#REF!</definedName>
    <definedName name="LOSAST">#REF!</definedName>
    <definedName name="LUBRICANTE" localSheetId="0">#REF!</definedName>
    <definedName name="LUBRICANTE">#REF!</definedName>
    <definedName name="LUZCENITAL">'[1]Analisis de Costos'!$G$3368</definedName>
    <definedName name="LUZPARQEMT" localSheetId="0">#REF!</definedName>
    <definedName name="LUZPARQEMT">#REF!</definedName>
    <definedName name="MA" localSheetId="0">#REF!</definedName>
    <definedName name="MA">#REF!</definedName>
    <definedName name="MAD\01" localSheetId="0">#REF!</definedName>
    <definedName name="MAD\01">#REF!</definedName>
    <definedName name="MAD\02" localSheetId="0">#REF!</definedName>
    <definedName name="MAD\02">#REF!</definedName>
    <definedName name="MAD\02A" localSheetId="0">#REF!</definedName>
    <definedName name="MAD\02A">#REF!</definedName>
    <definedName name="MAD\03" localSheetId="0">#REF!</definedName>
    <definedName name="MAD\03">#REF!</definedName>
    <definedName name="MADBRU" localSheetId="0">#REF!</definedName>
    <definedName name="MADBRU">#REF!</definedName>
    <definedName name="MADE12">[8]Insumos!$F$703</definedName>
    <definedName name="MAEST">'[8]M.O Y Rendtos'!$D$7</definedName>
    <definedName name="MAESTROCARP" localSheetId="0">#REF!</definedName>
    <definedName name="MAESTROCARP">#REF!</definedName>
    <definedName name="MALLACICL6HG">'[1]Analisis de Costos'!$G$4422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T" localSheetId="0">#REF!</definedName>
    <definedName name="MAT">#REF!</definedName>
    <definedName name="MEZCALAREPMOR">'[1]Analisis de Costos'!$G$4454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calarena" localSheetId="0">#REF!</definedName>
    <definedName name="mezclacalarena">#REF!</definedName>
    <definedName name="MEZCLAV" localSheetId="0">#REF!</definedName>
    <definedName name="MEZCLAV">#REF!</definedName>
    <definedName name="MEZEMP">'[1]Analisis de Costos'!$G$4436</definedName>
    <definedName name="MO" localSheetId="0">#REF!</definedName>
    <definedName name="MO">#REF!</definedName>
    <definedName name="MOACERA" localSheetId="0">#REF!</definedName>
    <definedName name="MOACERA">#REF!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" localSheetId="0">#REF!</definedName>
    <definedName name="MOCA">#REF!</definedName>
    <definedName name="MOCAN" localSheetId="0">#REF!</definedName>
    <definedName name="MOCA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EPA" localSheetId="0">#REF!</definedName>
    <definedName name="MOCEP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" localSheetId="0">#REF!</definedName>
    <definedName name="MOFRA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LH" localSheetId="0">#REF!</definedName>
    <definedName name="MOLH">#REF!</definedName>
    <definedName name="MOLIG02" localSheetId="0">#REF!</definedName>
    <definedName name="MOLIG02">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OBR" localSheetId="0">#REF!</definedName>
    <definedName name="MOOBR">#REF!</definedName>
    <definedName name="MOPAÑ01" localSheetId="0">#REF!</definedName>
    <definedName name="MOPAÑ01">#REF!</definedName>
    <definedName name="MOPIEDRA" localSheetId="0">#REF!</definedName>
    <definedName name="MOPIEDRA">#REF!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CE" localSheetId="0">#REF!</definedName>
    <definedName name="MOPISCE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" localSheetId="0">#REF!</definedName>
    <definedName name="MORFRA">#REF!</definedName>
    <definedName name="MORPAÑ" localSheetId="0">#REF!</definedName>
    <definedName name="MORPAÑ">#REF!</definedName>
    <definedName name="MORT01" localSheetId="0">#REF!</definedName>
    <definedName name="MORT01">#REF!</definedName>
    <definedName name="MORT02" localSheetId="0">#REF!</definedName>
    <definedName name="MORT02">#REF!</definedName>
    <definedName name="MORT03" localSheetId="0">#REF!</definedName>
    <definedName name="MORT03">#REF!</definedName>
    <definedName name="MORTERO" localSheetId="0">#REF!</definedName>
    <definedName name="MORTERO">#REF!</definedName>
    <definedName name="MORTERO110">'[1]Analisis de Costos'!$G$4460</definedName>
    <definedName name="MORTERO12">'[1]Analisis de Costos'!$G$4449</definedName>
    <definedName name="MORTERO13">'[1]Analisis de Costos'!$G$4431</definedName>
    <definedName name="MORTERO14">'[1]Analisis de Costos'!$G$4442</definedName>
    <definedName name="MOTRAMPA" localSheetId="0">#REF!</definedName>
    <definedName name="MOTRAMPA">#REF!</definedName>
    <definedName name="MOZAB" localSheetId="0">#REF!</definedName>
    <definedName name="MOZAB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OCCE" localSheetId="0">#REF!</definedName>
    <definedName name="MOZOCCE">#REF!</definedName>
    <definedName name="MT" localSheetId="0">#REF!</definedName>
    <definedName name="MT">#REF!</definedName>
    <definedName name="MURO" localSheetId="0">#REF!</definedName>
    <definedName name="MURO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GAV" localSheetId="0">'[1]Analisis de Costos'!#REF!</definedName>
    <definedName name="MUROGAV">'[1]Analisis de Costos'!#REF!</definedName>
    <definedName name="NATILLA">'[1]Analisis de Costos'!$G$398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OBM172B">'[1]M.O Y Rendtos'!$O$206</definedName>
    <definedName name="OMA\01" localSheetId="0">#REF!</definedName>
    <definedName name="OMA\01">#REF!</definedName>
    <definedName name="OMA\01A" localSheetId="0">#REF!</definedName>
    <definedName name="OMA\01A">#REF!</definedName>
    <definedName name="OMA\02" localSheetId="0">#REF!</definedName>
    <definedName name="OMA\02">#REF!</definedName>
    <definedName name="OMA\03" localSheetId="0">#REF!</definedName>
    <definedName name="OMA\03">#REF!</definedName>
    <definedName name="OMA\04" localSheetId="0">#REF!</definedName>
    <definedName name="OMA\04">#REF!</definedName>
    <definedName name="OMA\05" localSheetId="0">#REF!</definedName>
    <definedName name="OMA\05">#REF!</definedName>
    <definedName name="OMA\06" localSheetId="0">#REF!</definedName>
    <definedName name="OMA\06">#REF!</definedName>
    <definedName name="OMA\07" localSheetId="0">#REF!</definedName>
    <definedName name="OMA\07">#REF!</definedName>
    <definedName name="OMA\08" localSheetId="0">#REF!</definedName>
    <definedName name="OMA\08">#REF!</definedName>
    <definedName name="OMA\09" localSheetId="0">#REF!</definedName>
    <definedName name="OMA\09">#REF!</definedName>
    <definedName name="OMA\10" localSheetId="0">#REF!</definedName>
    <definedName name="OMA\10">#REF!</definedName>
    <definedName name="OMA\11" localSheetId="0">#REF!</definedName>
    <definedName name="OMA\11">#REF!</definedName>
    <definedName name="OMA\12" localSheetId="0">#REF!</definedName>
    <definedName name="OMA\12">#REF!</definedName>
    <definedName name="OMA\13" localSheetId="0">#REF!</definedName>
    <definedName name="OMA\13">#REF!</definedName>
    <definedName name="OMA\14" localSheetId="0">#REF!</definedName>
    <definedName name="OMA\14">#REF!</definedName>
    <definedName name="OMA\15" localSheetId="0">#REF!</definedName>
    <definedName name="OMA\15">#REF!</definedName>
    <definedName name="OMA\16" localSheetId="0">#REF!</definedName>
    <definedName name="OMA\16">#REF!</definedName>
    <definedName name="OMA\17" localSheetId="0">#REF!</definedName>
    <definedName name="OMA\17">#REF!</definedName>
    <definedName name="OMA\18" localSheetId="0">#REF!</definedName>
    <definedName name="OMA\18">#REF!</definedName>
    <definedName name="OMA\19" localSheetId="0">#REF!</definedName>
    <definedName name="OMA\19">#REF!</definedName>
    <definedName name="OMA\20" localSheetId="0">#REF!</definedName>
    <definedName name="OMA\20">#REF!</definedName>
    <definedName name="OMA\21" localSheetId="0">#REF!</definedName>
    <definedName name="OMA\21">#REF!</definedName>
    <definedName name="OMA\22" localSheetId="0">#REF!</definedName>
    <definedName name="OMA\22">#REF!</definedName>
    <definedName name="OMA\23" localSheetId="0">#REF!</definedName>
    <definedName name="OMA\23">#REF!</definedName>
    <definedName name="OMA\24" localSheetId="0">#REF!</definedName>
    <definedName name="OMA\24">#REF!</definedName>
    <definedName name="OMA\25" localSheetId="0">#REF!</definedName>
    <definedName name="OMA\25">#REF!</definedName>
    <definedName name="OMA\26" localSheetId="0">#REF!</definedName>
    <definedName name="OMA\26">#REF!</definedName>
    <definedName name="OMA\27" localSheetId="0">#REF!</definedName>
    <definedName name="OMA\27">#REF!</definedName>
    <definedName name="OMA\27A" localSheetId="0">#REF!</definedName>
    <definedName name="OMA\27A">#REF!</definedName>
    <definedName name="OMA\27B" localSheetId="0">#REF!</definedName>
    <definedName name="OMA\27B">#REF!</definedName>
    <definedName name="OMA\28" localSheetId="0">#REF!</definedName>
    <definedName name="OMA\28">#REF!</definedName>
    <definedName name="OMA\28A" localSheetId="0">#REF!</definedName>
    <definedName name="OMA\28A">#REF!</definedName>
    <definedName name="OMA\28B" localSheetId="0">#REF!</definedName>
    <definedName name="OMA\28B">#REF!</definedName>
    <definedName name="OMA\29" localSheetId="0">#REF!</definedName>
    <definedName name="OMA\29">#REF!</definedName>
    <definedName name="OMA\30" localSheetId="0">#REF!</definedName>
    <definedName name="OMA\30">#REF!</definedName>
    <definedName name="OMA\31" localSheetId="0">#REF!</definedName>
    <definedName name="OMA\31">#REF!</definedName>
    <definedName name="OMA\32" localSheetId="0">#REF!</definedName>
    <definedName name="OMA\32">#REF!</definedName>
    <definedName name="OMA\33" localSheetId="0">#REF!</definedName>
    <definedName name="OMA\33">#REF!</definedName>
    <definedName name="OMA\65" localSheetId="0">#REF!</definedName>
    <definedName name="OMA\65">#REF!</definedName>
    <definedName name="OMA\66" localSheetId="0">#REF!</definedName>
    <definedName name="OMA\66">#REF!</definedName>
    <definedName name="OMC\01" localSheetId="0">#REF!</definedName>
    <definedName name="OMC\01">#REF!</definedName>
    <definedName name="OMC\02" localSheetId="0">#REF!</definedName>
    <definedName name="OMC\02">#REF!</definedName>
    <definedName name="OMC\05" localSheetId="0">#REF!</definedName>
    <definedName name="OMC\05">#REF!</definedName>
    <definedName name="OMC\06" localSheetId="0">#REF!</definedName>
    <definedName name="OMC\06">#REF!</definedName>
    <definedName name="OMC\10" localSheetId="0">#REF!</definedName>
    <definedName name="OMC\10">#REF!</definedName>
    <definedName name="OMC\11" localSheetId="0">#REF!</definedName>
    <definedName name="OMC\11">#REF!</definedName>
    <definedName name="OMC\15" localSheetId="0">#REF!</definedName>
    <definedName name="OMC\15">#REF!</definedName>
    <definedName name="OMC\16" localSheetId="0">#REF!</definedName>
    <definedName name="OMC\16">#REF!</definedName>
    <definedName name="OMC\20" localSheetId="0">#REF!</definedName>
    <definedName name="OMC\20">#REF!</definedName>
    <definedName name="OMC\21" localSheetId="0">#REF!</definedName>
    <definedName name="OMC\21">#REF!</definedName>
    <definedName name="OMC\25" localSheetId="0">#REF!</definedName>
    <definedName name="OMC\25">#REF!</definedName>
    <definedName name="OMC\26" localSheetId="0">#REF!</definedName>
    <definedName name="OMC\26">#REF!</definedName>
    <definedName name="OPER1">'[8]M.O Y Rendtos'!$E$7</definedName>
    <definedName name="OPER3">'[8]M.O Y Rendtos'!$G$7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'[1]Analisis de Costos'!$G$4264</definedName>
    <definedName name="ORI12FBCOFLUX">'[1]Analisis de Costos'!$G$4282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'[1]Analisis de Costos'!$G$4304</definedName>
    <definedName name="ORI1FBCOFLUX">'[1]Analisis de Costos'!$G$4322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PEQBCO">'[1]Analisis de Costos'!$G$4344</definedName>
    <definedName name="ORIPEQBCOPVC" localSheetId="0">#REF!</definedName>
    <definedName name="ORIPEQBCOPVC">#REF!</definedName>
    <definedName name="OXIDOROJO" localSheetId="0">#REF!</definedName>
    <definedName name="OXIDOROJO">#REF!</definedName>
    <definedName name="P" localSheetId="0">#REF!</definedName>
    <definedName name="P">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'[1]Analisis de Costos'!$G$3535</definedName>
    <definedName name="PANEL16CIR">'[1]Analisis de Costos'!$G$3542</definedName>
    <definedName name="PANEL24CIR">'[1]Analisis de Costos'!$G$3549</definedName>
    <definedName name="PANEL2CIR">'[1]Analisis de Costos'!$G$3507</definedName>
    <definedName name="PANEL4CIR">'[1]Analisis de Costos'!$G$3514</definedName>
    <definedName name="PANEL612CONTRA" localSheetId="0">#REF!</definedName>
    <definedName name="PANEL612CONTRA">#REF!</definedName>
    <definedName name="PANEL6CIR">'[1]Analisis de Costos'!$G$3521</definedName>
    <definedName name="PANEL8CIR">'[1]Analisis de Costos'!$G$3528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NTALLA" localSheetId="0">#REF!</definedName>
    <definedName name="PANTALLA">#REF!</definedName>
    <definedName name="PAÑ01" localSheetId="0">#REF!</definedName>
    <definedName name="PAÑ01">#REF!</definedName>
    <definedName name="PAÑETE" localSheetId="0">#REF!</definedName>
    <definedName name="PAÑETE">#REF!</definedName>
    <definedName name="PAÑETEC" localSheetId="0">#REF!</definedName>
    <definedName name="PAÑETEC">#REF!</definedName>
    <definedName name="PAÑETEL" localSheetId="0">#REF!</definedName>
    <definedName name="PAÑETEL">#REF!</definedName>
    <definedName name="PAÑETER" localSheetId="0">#REF!</definedName>
    <definedName name="PAÑETER">#REF!</definedName>
    <definedName name="PAÑETET" localSheetId="0">#REF!</definedName>
    <definedName name="PAÑETET">#REF!</definedName>
    <definedName name="PARAGOMASCONTRA" localSheetId="0">#REF!</definedName>
    <definedName name="PARAGOMASCONTRA">#REF!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UCHA" localSheetId="0">#REF!</definedName>
    <definedName name="PDUCHA">#REF!</definedName>
    <definedName name="PEON" localSheetId="0">#REF!</definedName>
    <definedName name="PEON">#REF!</definedName>
    <definedName name="PEONCARP" localSheetId="0">#REF!</definedName>
    <definedName name="PEONCARP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EZAS" localSheetId="0">#REF!</definedName>
    <definedName name="PIEZAS">#REF!</definedName>
    <definedName name="PINO" localSheetId="0">#REF!</definedName>
    <definedName name="PINO">#REF!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\01" localSheetId="0">#REF!</definedName>
    <definedName name="PINT\01">#REF!</definedName>
    <definedName name="PINT\05" localSheetId="0">#REF!</definedName>
    <definedName name="PINT\05">#REF!</definedName>
    <definedName name="PINT\10" localSheetId="0">#REF!</definedName>
    <definedName name="PINT\10">#REF!</definedName>
    <definedName name="PINT\11" localSheetId="0">#REF!</definedName>
    <definedName name="PINT\11">#REF!</definedName>
    <definedName name="PINT\12" localSheetId="0">#REF!</definedName>
    <definedName name="PINT\12">#REF!</definedName>
    <definedName name="PINT\13" localSheetId="0">#REF!</definedName>
    <definedName name="PINT\13">#REF!</definedName>
    <definedName name="PINT\14" localSheetId="0">#REF!</definedName>
    <definedName name="PINT\14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'[1]Analisis de Costos'!$G$4495</definedName>
    <definedName name="PINTMAN">'[1]Analisis de Costos'!$G$4508</definedName>
    <definedName name="PINTMANAND">'[1]Analisis de Costos'!$G$4516</definedName>
    <definedName name="PISOADOCLAGRIS">'[1]Analisis de Costos'!$G$4555</definedName>
    <definedName name="PISOADOCLAQUEM">'[1]Analisis de Costos'!$G$4573</definedName>
    <definedName name="PISOADOCLAROJO">'[1]Analisis de Costos'!$G$4564</definedName>
    <definedName name="PISOADOCOLGRIS">'[1]Analisis de Costos'!$G$4582</definedName>
    <definedName name="PISOADOCOLROJO">'[1]Analisis de Costos'!$G$4591</definedName>
    <definedName name="PISOADOMEDGRIS">'[1]Analisis de Costos'!$G$4600</definedName>
    <definedName name="PISOADOMEDQUEM">'[1]Analisis de Costos'!$G$4618</definedName>
    <definedName name="PISOADOMEDROJO">'[1]Analisis de Costos'!$G$4609</definedName>
    <definedName name="PISOC" localSheetId="0">#REF!</definedName>
    <definedName name="PISOC">#REF!</definedName>
    <definedName name="PISOCER" localSheetId="0">#REF!</definedName>
    <definedName name="PISOCER">#REF!</definedName>
    <definedName name="PISOGRA1233030BCO">'[1]Analisis de Costos'!$G$4674</definedName>
    <definedName name="PISOGRA1233030GRIS" localSheetId="0">#REF!</definedName>
    <definedName name="PISOGRA1233030GRIS">#REF!</definedName>
    <definedName name="PISOGRA1234040BCO">'[1]Analisis de Costos'!$G$4692</definedName>
    <definedName name="PISOGRABOTI4040BCO">'[1]Analisis de Costos'!$G$4647</definedName>
    <definedName name="PISOGRABOTI4040COL">'[1]Analisis de Costos'!$G$4656</definedName>
    <definedName name="PISOGRAPROY4040">'[1]Analisis de Costos'!$G$4665</definedName>
    <definedName name="PISOH" localSheetId="0">#REF!</definedName>
    <definedName name="PISOH">#REF!</definedName>
    <definedName name="PISOHFV10">'[1]Analisis de Costos'!$G$4852</definedName>
    <definedName name="PISOLADEXAPEQ">'[1]Analisis de Costos'!$G$4869</definedName>
    <definedName name="PISOLADFERIAPEQ">'[1]Analisis de Costos'!$G$4877</definedName>
    <definedName name="PISOMOSROJ2525">'[1]Analisis de Costos'!$G$4885</definedName>
    <definedName name="PISOPUL10">'[1]Analisis de Costos'!$G$4861</definedName>
    <definedName name="PISOS" localSheetId="0">#REF!</definedName>
    <definedName name="PISOS">#REF!</definedName>
    <definedName name="PISOS\01" localSheetId="0">#REF!</definedName>
    <definedName name="PISOS\01">#REF!</definedName>
    <definedName name="PISOS\02" localSheetId="0">#REF!</definedName>
    <definedName name="PISOS\02">#REF!</definedName>
    <definedName name="PISOS\03" localSheetId="0">#REF!</definedName>
    <definedName name="PISOS\03">#REF!</definedName>
    <definedName name="PISOS\03A" localSheetId="0">#REF!</definedName>
    <definedName name="PISOS\03A">#REF!</definedName>
    <definedName name="PISOS\03B" localSheetId="0">#REF!</definedName>
    <definedName name="PISOS\03B">#REF!</definedName>
    <definedName name="PISOS\04" localSheetId="0">#REF!</definedName>
    <definedName name="PISOS\04">#REF!</definedName>
    <definedName name="PISOS\05" localSheetId="0">#REF!</definedName>
    <definedName name="PISOS\05">#REF!</definedName>
    <definedName name="PISOS\06" localSheetId="0">#REF!</definedName>
    <definedName name="PISOS\06">#REF!</definedName>
    <definedName name="PISOS\07" localSheetId="0">#REF!</definedName>
    <definedName name="PISOS\07">#REF!</definedName>
    <definedName name="PISOS\10" localSheetId="0">#REF!</definedName>
    <definedName name="PISOS\10">#REF!</definedName>
    <definedName name="PISOS\11" localSheetId="0">#REF!</definedName>
    <definedName name="PISOS\11">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TEA" localSheetId="0">#REF!</definedName>
    <definedName name="PLATEA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 localSheetId="0">#REF!</definedName>
    <definedName name="PLIGADORA2">#REF!</definedName>
    <definedName name="PLOM\01" localSheetId="0">#REF!</definedName>
    <definedName name="PLOM\01">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ATIO" localSheetId="0">#REF!</definedName>
    <definedName name="PPATIO">#REF!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PARARPISO" localSheetId="0">#REF!</definedName>
    <definedName name="PREPARARPISO">#REF!</definedName>
    <definedName name="prueba" localSheetId="0">#REF!</definedName>
    <definedName name="prueba">#REF!</definedName>
    <definedName name="prueba2" localSheetId="0">#REF!</definedName>
    <definedName name="prueba2">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'[1]Analisis de Costos'!$G$5044</definedName>
    <definedName name="PTAFRANCAOBAM2">'[1]Analisis de Costos'!$D$5044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'[1]Analisis de Costos'!$G$5015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'[1]Analisis de Costos'!$D$5015</definedName>
    <definedName name="PTAPANCORPINO">'[1]Analisis de Costos'!$G$5006</definedName>
    <definedName name="PTAPANCORPINOM2">'[1]Analisis de Costos'!$D$5006</definedName>
    <definedName name="PTAPANESPCAOBA">'[1]Analisis de Costos'!$G$5024</definedName>
    <definedName name="PTAPANESPCAOBAM2">'[1]Analisis de Costos'!$D$5024</definedName>
    <definedName name="PTAPANVAIVENCAOBA">'[1]Analisis de Costos'!$G$5032</definedName>
    <definedName name="PTAPANVAIVENCAOBAM2">'[1]Analisis de Costos'!$D$5032</definedName>
    <definedName name="PTAPLY">'[1]Analisis de Costos'!$G$4997</definedName>
    <definedName name="PTAPLYM2">'[1]Analisis de Costos'!$D$4997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LESC" localSheetId="0">#REF!</definedName>
    <definedName name="PULESC">#REF!</definedName>
    <definedName name="PULMES" localSheetId="0">#REF!</definedName>
    <definedName name="PULMES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 localSheetId="0">#REF!</definedName>
    <definedName name="PWINCHE2000K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">'[1]ANALISIS NUEVOS'!$F$32</definedName>
    <definedName name="QUICIOGRA30BCO">'[1]Analisis de Costos'!$G$4899</definedName>
    <definedName name="QUICIOGRA40BCO">'[1]Analisis de Costos'!$G$4906</definedName>
    <definedName name="QUICIOGRABOTI40COL">'[1]Analisis de Costos'!$G$4892</definedName>
    <definedName name="QUICIOLAD">'[1]Analisis de Costos'!$G$4920</definedName>
    <definedName name="QUICIOMOS25ROJ">'[1]Analisis de Costos'!$G$4913</definedName>
    <definedName name="QUIEBRASOLESVERTCONTRA" localSheetId="0">#REF!</definedName>
    <definedName name="QUIEBRASOLESVERTCONTRA">#REF!</definedName>
    <definedName name="RAMPA" localSheetId="0">#REF!</definedName>
    <definedName name="RAMPA">#REF!</definedName>
    <definedName name="RAMPAE" localSheetId="0">#REF!</definedName>
    <definedName name="RAMPAE">#REF!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INTER" localSheetId="0">#REF!</definedName>
    <definedName name="REINTER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IEVE" localSheetId="0">#REF!</definedName>
    <definedName name="RELIEVE">#REF!</definedName>
    <definedName name="RELLENO" localSheetId="0">#REF!</definedName>
    <definedName name="RELLENO">#REF!</definedName>
    <definedName name="RELLENOCAL">'[1]Analisis de Costos'!$G$5066</definedName>
    <definedName name="RELLENOCALEQ">'[1]Analisis de Costos'!$G$5073</definedName>
    <definedName name="RELLENOCALGRAN">'[1]Analisis de Costos'!$G$5080</definedName>
    <definedName name="RELLENOCALGRANEQ">'[1]Analisis de Costos'!$G$5088</definedName>
    <definedName name="RELLENOGRAN">'[1]Analisis de Costos'!$G$5053</definedName>
    <definedName name="RELLENOGRANEQ">'[1]Analisis de Costos'!$G$5060</definedName>
    <definedName name="RELLENOGRANZOTECONTRA" localSheetId="0">#REF!</definedName>
    <definedName name="RELLENOGRANZOTECONTRA">#REF!</definedName>
    <definedName name="RELLENOH" localSheetId="0">#REF!</definedName>
    <definedName name="RELLENOH">#REF!</definedName>
    <definedName name="RELLENOREP">'[1]Analisis de Costos'!$G$5093</definedName>
    <definedName name="RELLENOREPEQ">'[1]Analisis de Costos'!$G$5099</definedName>
    <definedName name="REMOCIONCVMANO">'[1]Analisis de Costos'!$G$5103</definedName>
    <definedName name="REMREINSTTRANSFCONTRA" localSheetId="0">#REF!</definedName>
    <definedName name="REMREINSTTRANSFCONTRA">#REF!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'[1]Analisis de Costos'!$G$421</definedName>
    <definedName name="REPLANTEO">'[1]Analisis de Costos'!$G$5117</definedName>
    <definedName name="REPLANTEOM">'[1]Analisis de Costos'!$G$5118</definedName>
    <definedName name="REPLANTEOM2" localSheetId="0">#REF!</definedName>
    <definedName name="REPLANTEOM2">#REF!</definedName>
    <definedName name="RESANE">'[1]Analisis de Costos'!$G$403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" localSheetId="0">#REF!</definedName>
    <definedName name="REV">#REF!</definedName>
    <definedName name="REVCER01">'[1]Analisis de Costos'!$G$5130</definedName>
    <definedName name="REVCER09">'[1]Analisis de Costos'!$G$5138</definedName>
    <definedName name="REVEST\01" localSheetId="0">#REF!</definedName>
    <definedName name="REVEST\01">#REF!</definedName>
    <definedName name="REVEST\02" localSheetId="0">#REF!</definedName>
    <definedName name="REVEST\02">#REF!</definedName>
    <definedName name="REVEST\03" localSheetId="0">#REF!</definedName>
    <definedName name="REVEST\03">#REF!</definedName>
    <definedName name="REVLAD248">'[1]Analisis de Costos'!$G$5151</definedName>
    <definedName name="REVLADBIS228">'[1]Analisis de Costos'!$G$5144</definedName>
    <definedName name="RIOSTRA" localSheetId="0">#REF!</definedName>
    <definedName name="RIOSTRA">#REF!</definedName>
    <definedName name="ROBLEBRA" localSheetId="0">#REF!</definedName>
    <definedName name="ROBLEBRA">#REF!</definedName>
    <definedName name="ROSETA" localSheetId="0">#REF!</definedName>
    <definedName name="ROSETA">#REF!</definedName>
    <definedName name="RUSTICO" localSheetId="0">#REF!</definedName>
    <definedName name="RUSTICO">#REF!</definedName>
    <definedName name="SALARIO" localSheetId="0">#REF!</definedName>
    <definedName name="SALARIO">#REF!</definedName>
    <definedName name="SALCAL">'[1]Analisis de Costos'!$G$3468</definedName>
    <definedName name="SALTEL">'[1]Analisis de Costos'!$G$3478</definedName>
    <definedName name="SANITARIA" localSheetId="0">#REF!</definedName>
    <definedName name="SANITARIA">#REF!</definedName>
    <definedName name="SEMIGLOSS" localSheetId="0">#REF!</definedName>
    <definedName name="SEMIGLOSS">#REF!</definedName>
    <definedName name="SEPTICO" localSheetId="0">#REF!</definedName>
    <definedName name="SEPTICO">#REF!</definedName>
    <definedName name="SEPTICOCAL">'[1]Analisis de Costos'!$G$3748</definedName>
    <definedName name="SEPTICOROC">'[1]Analisis de Costos'!$G$3763</definedName>
    <definedName name="SEPTICOTIE">'[1]Analisis de Costos'!$G$3778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'[1]Analisis de Costos'!$G$3355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TABIQUESBAÑOSM2CONTRA" localSheetId="0">#REF!</definedName>
    <definedName name="TABIQUESBAÑOSM2CONTRA">#REF!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C" localSheetId="0">#REF!</definedName>
    <definedName name="TC">#REF!</definedName>
    <definedName name="TCAL">'[8]M.O Y Rendtos'!$I$7</definedName>
    <definedName name="TECHOASBTIJPIN">'[1]Analisis de Costos'!$G$5165</definedName>
    <definedName name="TECHOTEJASFFORROCAO">'[1]Analisis de Costos'!$G$5189</definedName>
    <definedName name="TECHOTEJASFFORROCED">'[1]Analisis de Costos'!$G$5213</definedName>
    <definedName name="TECHOTEJASFFORROPINTRA">'[1]Analisis de Costos'!$G$5237</definedName>
    <definedName name="TECHOTEJASFFORROROBBRA">'[1]Analisis de Costos'!$G$5261</definedName>
    <definedName name="TECHOTEJCURVFORROCAO">'[1]Analisis de Costos'!$G$5288</definedName>
    <definedName name="TECHOTEJCURVFORROCED">'[1]Analisis de Costos'!$G$5315</definedName>
    <definedName name="TECHOTEJCURVFORROPINTRA">'[1]Analisis de Costos'!$G$5342</definedName>
    <definedName name="TECHOTEJCURVFORROROBBRA">'[1]Analisis de Costos'!$G$5369</definedName>
    <definedName name="TECHOTEJCURVSOBREFINO">'[1]Analisis de Costos'!$G$5379</definedName>
    <definedName name="TECHOTEJCURVTIJPIN">'[1]Analisis de Costos'!$G$5391</definedName>
    <definedName name="TECHOZIN26TIJPIN">'[1]Analisis de Costos'!$G$5402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HINNER" localSheetId="0">#REF!</definedName>
    <definedName name="THINNER">#REF!</definedName>
    <definedName name="TIMBRE">'[1]Analisis de Costos'!$G$3489</definedName>
    <definedName name="TINACOS" localSheetId="0">#REF!</definedName>
    <definedName name="TINACOS">#REF!</definedName>
    <definedName name="_xlnm.Print_Titles" localSheetId="1">'Analisis de costos'!$1:$11</definedName>
    <definedName name="_xlnm.Print_Titles" localSheetId="2">'Lista de recursos'!$1:$10</definedName>
    <definedName name="_xlnm.Print_Titles" localSheetId="0">'Presupuesto Mata Naranjo'!$1:$10</definedName>
    <definedName name="TNCAL">'[1]M.O Y Rendtos'!$J$7</definedName>
    <definedName name="TRANSPTINA" localSheetId="0">#REF!</definedName>
    <definedName name="TRANSPTINA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RMADERA" localSheetId="0">#REF!</definedName>
    <definedName name="TRATARMADERA">#REF!</definedName>
    <definedName name="TRIPLESEAL" localSheetId="0">#REF!</definedName>
    <definedName name="TRIPLESEAL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PVCDREN112" localSheetId="0">#REF!</definedName>
    <definedName name="TUBOPVCDREN112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OS" localSheetId="0">#REF!</definedName>
    <definedName name="USOS">#REF!</definedName>
    <definedName name="VA" localSheetId="0">#REF!</definedName>
    <definedName name="VA">#REF!</definedName>
    <definedName name="VACB" localSheetId="0">#REF!</definedName>
    <definedName name="VACB">#REF!</definedName>
    <definedName name="VACCOL" localSheetId="0">#REF!</definedName>
    <definedName name="VACCOL">#REF!</definedName>
    <definedName name="VACIADOAMANO">'[1]Analisis de Costos'!$G$3232</definedName>
    <definedName name="VACINS" localSheetId="0">#REF!</definedName>
    <definedName name="VACINS">#REF!</definedName>
    <definedName name="VACLOS" localSheetId="0">#REF!</definedName>
    <definedName name="VACLOS">#REF!</definedName>
    <definedName name="VACPLA" localSheetId="0">#REF!</definedName>
    <definedName name="VACPLA">#REF!</definedName>
    <definedName name="VAIVEN" localSheetId="0">#REF!</definedName>
    <definedName name="VAIVEN">#REF!</definedName>
    <definedName name="VCOLGANTE1590" localSheetId="0">#REF!</definedName>
    <definedName name="VCOLGANTE1590">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'[1]Analisis de Costos'!$G$4394</definedName>
    <definedName name="VERGRAGRISCONTRA" localSheetId="0">#REF!</definedName>
    <definedName name="VERGRAGRISCONTRA">#REF!</definedName>
    <definedName name="VIBRAZO" localSheetId="0">#REF!</definedName>
    <definedName name="VIBRAZO">#REF!</definedName>
    <definedName name="VIGA" localSheetId="0">#REF!</definedName>
    <definedName name="VIGA">#REF!</definedName>
    <definedName name="VIGACU" localSheetId="0">#REF!</definedName>
    <definedName name="VIGACU">#REF!</definedName>
    <definedName name="VIGAE" localSheetId="0">#REF!</definedName>
    <definedName name="VIGAE">#REF!</definedName>
    <definedName name="VIGAINTER" localSheetId="0">#REF!</definedName>
    <definedName name="VIGAINTER">#REF!</definedName>
    <definedName name="VIGAL" localSheetId="0">#REF!</definedName>
    <definedName name="VIGAL">#REF!</definedName>
    <definedName name="VIGAPE" localSheetId="0">#REF!</definedName>
    <definedName name="VIGAPE">#REF!</definedName>
    <definedName name="VIGAPNP" localSheetId="0">#REF!</definedName>
    <definedName name="VIGAPNP">#REF!</definedName>
    <definedName name="VIGAPSM" localSheetId="0">#REF!</definedName>
    <definedName name="VIGAPSM">#REF!</definedName>
    <definedName name="VIGAS" localSheetId="0">#REF!</definedName>
    <definedName name="VIGAS">#REF!</definedName>
    <definedName name="VIGASE" localSheetId="0">#REF!</definedName>
    <definedName name="VIGASE">#REF!</definedName>
    <definedName name="VIGASL" localSheetId="0">#REF!</definedName>
    <definedName name="VIGASL">#REF!</definedName>
    <definedName name="VIGASMI" localSheetId="0">#REF!</definedName>
    <definedName name="VIGASMI">#REF!</definedName>
    <definedName name="VIGAV" localSheetId="0">#REF!</definedName>
    <definedName name="VIGAV">#REF!</definedName>
    <definedName name="VIGAV1" localSheetId="0">#REF!</definedName>
    <definedName name="VIGAV1">#REF!</definedName>
    <definedName name="WARE" hidden="1">'[10]ANALISIS STO DGO'!#REF!</definedName>
    <definedName name="ware." hidden="1">'[10]ANALISIS STO DGO'!#REF!</definedName>
    <definedName name="ware.1" hidden="1">'[10]ANALISIS STO DGO'!#REF!</definedName>
    <definedName name="WAREHOUSE" hidden="1">'[10]ANALISIS STO DGO'!#REF!</definedName>
    <definedName name="Wimaldy" hidden="1">'[10]ANALISIS STO DGO'!#REF!</definedName>
    <definedName name="WINCHE">'[1]Analisis de Costos'!$D$3252</definedName>
    <definedName name="ZAPATA40" localSheetId="0">#REF!</definedName>
    <definedName name="ZAPATA4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3" l="1"/>
  <c r="F73" i="3" s="1"/>
  <c r="B72" i="3"/>
  <c r="B71" i="3"/>
  <c r="B62" i="3"/>
  <c r="D106" i="3"/>
  <c r="D22" i="2"/>
  <c r="E22" i="2" s="1"/>
  <c r="F108" i="3"/>
  <c r="E108" i="3"/>
  <c r="G108" i="3" s="1"/>
  <c r="E73" i="3" l="1"/>
  <c r="G73" i="3" s="1"/>
  <c r="F106" i="3"/>
  <c r="E106" i="3"/>
  <c r="G106" i="3" s="1"/>
  <c r="D107" i="3" s="1"/>
  <c r="E107" i="3" l="1"/>
  <c r="G107" i="3" s="1"/>
  <c r="G109" i="3" s="1"/>
  <c r="G110" i="3" s="1"/>
  <c r="F107" i="3"/>
  <c r="F109" i="3" s="1"/>
  <c r="F110" i="3" s="1"/>
  <c r="H110" i="3" l="1"/>
  <c r="D63" i="3"/>
  <c r="D102" i="3"/>
  <c r="D96" i="3"/>
  <c r="F88" i="3"/>
  <c r="E88" i="3"/>
  <c r="G88" i="3" s="1"/>
  <c r="F87" i="3"/>
  <c r="E87" i="3"/>
  <c r="G87" i="3" s="1"/>
  <c r="D79" i="3"/>
  <c r="F79" i="3" s="1"/>
  <c r="D83" i="3"/>
  <c r="F83" i="3" s="1"/>
  <c r="D89" i="3" l="1"/>
  <c r="F63" i="3"/>
  <c r="E63" i="3"/>
  <c r="G63" i="3" s="1"/>
  <c r="E79" i="3"/>
  <c r="G79" i="3" s="1"/>
  <c r="G80" i="3" s="1"/>
  <c r="D84" i="3"/>
  <c r="F84" i="3" s="1"/>
  <c r="F85" i="3" s="1"/>
  <c r="E83" i="3"/>
  <c r="G83" i="3" s="1"/>
  <c r="E84" i="3" l="1"/>
  <c r="G84" i="3" s="1"/>
  <c r="G85" i="3" s="1"/>
  <c r="H85" i="3" s="1"/>
  <c r="E30" i="14" s="1"/>
  <c r="D68" i="3"/>
  <c r="E68" i="3" s="1"/>
  <c r="G68" i="3" s="1"/>
  <c r="D74" i="3"/>
  <c r="E74" i="3" s="1"/>
  <c r="B74" i="3"/>
  <c r="D128" i="3"/>
  <c r="F128" i="3" s="1"/>
  <c r="F68" i="3"/>
  <c r="F74" i="3" l="1"/>
  <c r="G74" i="3"/>
  <c r="E128" i="3"/>
  <c r="G128" i="3" s="1"/>
  <c r="F51" i="2" l="1"/>
  <c r="D43" i="3"/>
  <c r="F43" i="3" s="1"/>
  <c r="D42" i="3"/>
  <c r="F42" i="3" s="1"/>
  <c r="E43" i="3" l="1"/>
  <c r="G43" i="3" s="1"/>
  <c r="D44" i="3"/>
  <c r="E42" i="3"/>
  <c r="G42" i="3" s="1"/>
  <c r="F44" i="3" l="1"/>
  <c r="F45" i="3" s="1"/>
  <c r="E44" i="3"/>
  <c r="G44" i="3" s="1"/>
  <c r="G45" i="3" s="1"/>
  <c r="H45" i="3" l="1"/>
  <c r="E19" i="14" s="1"/>
  <c r="D31" i="2" l="1"/>
  <c r="E31" i="2" s="1"/>
  <c r="F33" i="3"/>
  <c r="E33" i="3"/>
  <c r="G33" i="3" s="1"/>
  <c r="F32" i="3"/>
  <c r="E32" i="3"/>
  <c r="G32" i="3" s="1"/>
  <c r="F31" i="3"/>
  <c r="E31" i="3"/>
  <c r="G31" i="3" s="1"/>
  <c r="D35" i="3"/>
  <c r="F35" i="3" s="1"/>
  <c r="D34" i="3"/>
  <c r="F34" i="3" s="1"/>
  <c r="D38" i="3" l="1"/>
  <c r="F38" i="3" s="1"/>
  <c r="E35" i="3"/>
  <c r="G35" i="3" s="1"/>
  <c r="E34" i="3"/>
  <c r="G34" i="3" s="1"/>
  <c r="E38" i="3" l="1"/>
  <c r="G38" i="3" s="1"/>
  <c r="D39" i="3" s="1"/>
  <c r="F39" i="3" s="1"/>
  <c r="F40" i="3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E39" i="3" l="1"/>
  <c r="G39" i="3" s="1"/>
  <c r="G40" i="3" s="1"/>
  <c r="H40" i="3" s="1"/>
  <c r="E15" i="14" s="1"/>
  <c r="D26" i="3"/>
  <c r="F26" i="3" s="1"/>
  <c r="D28" i="3"/>
  <c r="D29" i="3"/>
  <c r="D25" i="3"/>
  <c r="D24" i="3"/>
  <c r="D22" i="3"/>
  <c r="D23" i="3"/>
  <c r="E26" i="3" l="1"/>
  <c r="G26" i="3" s="1"/>
  <c r="F23" i="3"/>
  <c r="E23" i="3"/>
  <c r="G23" i="3" s="1"/>
  <c r="E22" i="3"/>
  <c r="G22" i="3" s="1"/>
  <c r="F22" i="3"/>
  <c r="E28" i="3"/>
  <c r="G28" i="3" s="1"/>
  <c r="F28" i="3"/>
  <c r="F29" i="3"/>
  <c r="E29" i="3"/>
  <c r="G29" i="3" s="1"/>
  <c r="F24" i="3"/>
  <c r="E24" i="3"/>
  <c r="G24" i="3" s="1"/>
  <c r="E25" i="3"/>
  <c r="G25" i="3" s="1"/>
  <c r="F25" i="3"/>
  <c r="F19" i="3"/>
  <c r="E19" i="3"/>
  <c r="G19" i="3" s="1"/>
  <c r="F18" i="3"/>
  <c r="E18" i="3"/>
  <c r="G18" i="3" s="1"/>
  <c r="F17" i="3"/>
  <c r="E17" i="3"/>
  <c r="G17" i="3" s="1"/>
  <c r="F16" i="3"/>
  <c r="E16" i="3"/>
  <c r="G16" i="3" s="1"/>
  <c r="E15" i="3"/>
  <c r="G15" i="3" s="1"/>
  <c r="F15" i="3"/>
  <c r="E13" i="3"/>
  <c r="D53" i="3" l="1"/>
  <c r="F14" i="3"/>
  <c r="E14" i="3"/>
  <c r="G14" i="3" s="1"/>
  <c r="F13" i="3"/>
  <c r="G13" i="3"/>
  <c r="G20" i="3" l="1"/>
  <c r="F20" i="3"/>
  <c r="E53" i="3"/>
  <c r="G53" i="3" s="1"/>
  <c r="F53" i="3"/>
  <c r="A25" i="14"/>
  <c r="A26" i="14" s="1"/>
  <c r="A27" i="14" s="1"/>
  <c r="A13" i="14"/>
  <c r="A14" i="14" s="1"/>
  <c r="A15" i="14" s="1"/>
  <c r="A19" i="14"/>
  <c r="A20" i="14" s="1"/>
  <c r="A21" i="14" s="1"/>
  <c r="H20" i="3" l="1"/>
  <c r="E13" i="14" s="1"/>
  <c r="F48" i="3" l="1"/>
  <c r="E48" i="3"/>
  <c r="G48" i="3" s="1"/>
  <c r="F89" i="3" l="1"/>
  <c r="F90" i="3" s="1"/>
  <c r="E89" i="3"/>
  <c r="G89" i="3" s="1"/>
  <c r="G90" i="3" s="1"/>
  <c r="D112" i="3"/>
  <c r="D113" i="3"/>
  <c r="D114" i="3"/>
  <c r="D119" i="3"/>
  <c r="D126" i="3"/>
  <c r="H90" i="3" l="1"/>
  <c r="F44" i="14" s="1"/>
  <c r="F126" i="3"/>
  <c r="E126" i="3"/>
  <c r="G126" i="3" s="1"/>
  <c r="F113" i="3"/>
  <c r="E113" i="3"/>
  <c r="G113" i="3" s="1"/>
  <c r="E114" i="3"/>
  <c r="G114" i="3" s="1"/>
  <c r="F114" i="3"/>
  <c r="F119" i="3"/>
  <c r="E119" i="3"/>
  <c r="G119" i="3" s="1"/>
  <c r="F112" i="3"/>
  <c r="E112" i="3"/>
  <c r="G112" i="3" s="1"/>
  <c r="F19" i="14"/>
  <c r="D54" i="3" l="1"/>
  <c r="D59" i="3"/>
  <c r="F59" i="3" s="1"/>
  <c r="E54" i="3" l="1"/>
  <c r="G54" i="3" s="1"/>
  <c r="G55" i="3" s="1"/>
  <c r="F54" i="3"/>
  <c r="F55" i="3" s="1"/>
  <c r="E59" i="3"/>
  <c r="G59" i="3" s="1"/>
  <c r="H55" i="3" l="1"/>
  <c r="E20" i="14" s="1"/>
  <c r="F20" i="14" s="1"/>
  <c r="F13" i="14"/>
  <c r="D12" i="2" l="1"/>
  <c r="D94" i="3" s="1"/>
  <c r="D13" i="2"/>
  <c r="D14" i="2"/>
  <c r="D125" i="3" s="1"/>
  <c r="D15" i="2"/>
  <c r="D16" i="2"/>
  <c r="D17" i="2"/>
  <c r="D78" i="3" s="1"/>
  <c r="D19" i="2"/>
  <c r="D20" i="2"/>
  <c r="D27" i="3" s="1"/>
  <c r="D21" i="2"/>
  <c r="D30" i="3" s="1"/>
  <c r="D23" i="2"/>
  <c r="F78" i="3" l="1"/>
  <c r="E78" i="3"/>
  <c r="G78" i="3" s="1"/>
  <c r="D97" i="3"/>
  <c r="D103" i="3"/>
  <c r="E13" i="2"/>
  <c r="D100" i="3"/>
  <c r="D95" i="3"/>
  <c r="F95" i="3" s="1"/>
  <c r="D101" i="3"/>
  <c r="E19" i="2"/>
  <c r="D115" i="3"/>
  <c r="F125" i="3"/>
  <c r="E125" i="3"/>
  <c r="G125" i="3" s="1"/>
  <c r="F94" i="3"/>
  <c r="E94" i="3"/>
  <c r="G94" i="3" s="1"/>
  <c r="F30" i="3"/>
  <c r="E30" i="3"/>
  <c r="G30" i="3" s="1"/>
  <c r="F27" i="3"/>
  <c r="E27" i="3"/>
  <c r="G27" i="3" s="1"/>
  <c r="D127" i="3"/>
  <c r="E21" i="2"/>
  <c r="D65" i="3"/>
  <c r="E15" i="2"/>
  <c r="D57" i="3"/>
  <c r="E23" i="2"/>
  <c r="D58" i="3"/>
  <c r="E18" i="2"/>
  <c r="E17" i="2"/>
  <c r="E16" i="2"/>
  <c r="E14" i="2"/>
  <c r="E12" i="2"/>
  <c r="E20" i="2"/>
  <c r="D64" i="3"/>
  <c r="E95" i="3" l="1"/>
  <c r="G95" i="3" s="1"/>
  <c r="E115" i="3"/>
  <c r="G115" i="3" s="1"/>
  <c r="G116" i="3" s="1"/>
  <c r="F115" i="3"/>
  <c r="F116" i="3" s="1"/>
  <c r="D67" i="3" s="1"/>
  <c r="E127" i="3"/>
  <c r="G127" i="3" s="1"/>
  <c r="F127" i="3"/>
  <c r="D72" i="3"/>
  <c r="F64" i="3"/>
  <c r="E64" i="3"/>
  <c r="G64" i="3" s="1"/>
  <c r="E65" i="3"/>
  <c r="G65" i="3" s="1"/>
  <c r="F65" i="3"/>
  <c r="F96" i="3"/>
  <c r="E96" i="3"/>
  <c r="G96" i="3" s="1"/>
  <c r="E97" i="3"/>
  <c r="G97" i="3" s="1"/>
  <c r="F97" i="3"/>
  <c r="G36" i="3"/>
  <c r="F36" i="3"/>
  <c r="F58" i="3"/>
  <c r="E58" i="3"/>
  <c r="G58" i="3" s="1"/>
  <c r="E57" i="3"/>
  <c r="G57" i="3" s="1"/>
  <c r="F57" i="3"/>
  <c r="F30" i="14"/>
  <c r="F67" i="3" l="1"/>
  <c r="E67" i="3"/>
  <c r="G67" i="3" s="1"/>
  <c r="H116" i="3"/>
  <c r="E72" i="3"/>
  <c r="G72" i="3" s="1"/>
  <c r="F72" i="3"/>
  <c r="F101" i="3"/>
  <c r="E101" i="3"/>
  <c r="G101" i="3" s="1"/>
  <c r="E100" i="3"/>
  <c r="G100" i="3" s="1"/>
  <c r="F100" i="3"/>
  <c r="G98" i="3"/>
  <c r="F98" i="3"/>
  <c r="H36" i="3"/>
  <c r="E14" i="14" s="1"/>
  <c r="F14" i="14" s="1"/>
  <c r="G60" i="3"/>
  <c r="F60" i="3"/>
  <c r="D118" i="3"/>
  <c r="F118" i="3" l="1"/>
  <c r="E118" i="3"/>
  <c r="G118" i="3" s="1"/>
  <c r="F103" i="3"/>
  <c r="E103" i="3"/>
  <c r="G103" i="3" s="1"/>
  <c r="F102" i="3"/>
  <c r="E102" i="3"/>
  <c r="G102" i="3" s="1"/>
  <c r="H98" i="3"/>
  <c r="D62" i="3"/>
  <c r="H60" i="3"/>
  <c r="E21" i="14" s="1"/>
  <c r="D121" i="3"/>
  <c r="D120" i="3"/>
  <c r="G104" i="3" l="1"/>
  <c r="F104" i="3"/>
  <c r="D77" i="3" s="1"/>
  <c r="E120" i="3"/>
  <c r="G120" i="3" s="1"/>
  <c r="F120" i="3"/>
  <c r="E121" i="3"/>
  <c r="G121" i="3" s="1"/>
  <c r="F121" i="3"/>
  <c r="E62" i="3"/>
  <c r="G62" i="3" s="1"/>
  <c r="F62" i="3"/>
  <c r="D71" i="3"/>
  <c r="D129" i="3"/>
  <c r="F77" i="3" l="1"/>
  <c r="F80" i="3" s="1"/>
  <c r="H80" i="3" s="1"/>
  <c r="E27" i="14" s="1"/>
  <c r="F27" i="14" s="1"/>
  <c r="E77" i="3"/>
  <c r="G77" i="3" s="1"/>
  <c r="H104" i="3"/>
  <c r="G122" i="3"/>
  <c r="E71" i="3"/>
  <c r="G71" i="3" s="1"/>
  <c r="G75" i="3" s="1"/>
  <c r="F71" i="3"/>
  <c r="F75" i="3" s="1"/>
  <c r="F122" i="3"/>
  <c r="E129" i="3"/>
  <c r="G129" i="3" s="1"/>
  <c r="G130" i="3" s="1"/>
  <c r="D66" i="3" s="1"/>
  <c r="F129" i="3"/>
  <c r="F130" i="3" s="1"/>
  <c r="H122" i="3" l="1"/>
  <c r="H130" i="3"/>
  <c r="H75" i="3"/>
  <c r="E26" i="14" s="1"/>
  <c r="F26" i="14" s="1"/>
  <c r="F66" i="3"/>
  <c r="F69" i="3" s="1"/>
  <c r="E66" i="3"/>
  <c r="G66" i="3" s="1"/>
  <c r="G69" i="3" s="1"/>
  <c r="H69" i="3" l="1"/>
  <c r="E25" i="14" s="1"/>
  <c r="F25" i="14" s="1"/>
  <c r="F28" i="14" s="1"/>
  <c r="F21" i="14"/>
  <c r="F22" i="14" s="1"/>
  <c r="F15" i="14" l="1"/>
  <c r="F16" i="14" s="1"/>
  <c r="F32" i="14" s="1"/>
  <c r="F34" i="14" s="1"/>
  <c r="F49" i="14" l="1"/>
  <c r="F39" i="14"/>
  <c r="F41" i="14"/>
  <c r="F38" i="14"/>
  <c r="F43" i="14"/>
  <c r="F37" i="14"/>
  <c r="F40" i="14"/>
  <c r="F36" i="14"/>
  <c r="F42" i="14" l="1"/>
  <c r="F45" i="14" s="1"/>
  <c r="F47" i="14" s="1"/>
  <c r="F51" i="14" s="1"/>
  <c r="I52" i="14" l="1"/>
  <c r="I53" i="14" s="1"/>
  <c r="G54" i="14" s="1"/>
</calcChain>
</file>

<file path=xl/sharedStrings.xml><?xml version="1.0" encoding="utf-8"?>
<sst xmlns="http://schemas.openxmlformats.org/spreadsheetml/2006/main" count="330" uniqueCount="182">
  <si>
    <t>und</t>
  </si>
  <si>
    <t>ml</t>
  </si>
  <si>
    <t>m2</t>
  </si>
  <si>
    <t>día</t>
  </si>
  <si>
    <t>M2</t>
  </si>
  <si>
    <t>M3</t>
  </si>
  <si>
    <t>Regado, nivelado y apisonado</t>
  </si>
  <si>
    <t>m3</t>
  </si>
  <si>
    <t>dia</t>
  </si>
  <si>
    <t>Carpintero de 1ra.</t>
  </si>
  <si>
    <t>Cantos en vigas, columnas, antepechos y mochetas</t>
  </si>
  <si>
    <t>Pañete pulido</t>
  </si>
  <si>
    <t>Colocación bloques 6x8x16 pulgs</t>
  </si>
  <si>
    <t>Maestro Albañil</t>
  </si>
  <si>
    <t>Obrero calificado</t>
  </si>
  <si>
    <t>Obrero no calificado</t>
  </si>
  <si>
    <t>Albañil de Tercera Categoría</t>
  </si>
  <si>
    <t xml:space="preserve"> MANO DE OBRA</t>
  </si>
  <si>
    <t>fda</t>
  </si>
  <si>
    <t>gl</t>
  </si>
  <si>
    <t>Agua</t>
  </si>
  <si>
    <t>lb</t>
  </si>
  <si>
    <t>Clavos corrientes</t>
  </si>
  <si>
    <t>pc</t>
  </si>
  <si>
    <t>Pino bruto importado</t>
  </si>
  <si>
    <t>Eq-Hora</t>
  </si>
  <si>
    <t>Ligadora de 2 fundas</t>
  </si>
  <si>
    <t>Cal "Pomier"</t>
  </si>
  <si>
    <t>Cemento gris tipo Portland</t>
  </si>
  <si>
    <t>Grava 3/8" a 3/4"</t>
  </si>
  <si>
    <t>Caliche</t>
  </si>
  <si>
    <t>Arena fina para empañete</t>
  </si>
  <si>
    <t>Arena gruesa lavada</t>
  </si>
  <si>
    <t>Arena triturada y lavada</t>
  </si>
  <si>
    <t>Precio Final</t>
  </si>
  <si>
    <t>Itbis</t>
  </si>
  <si>
    <t>Precio sin Itbis</t>
  </si>
  <si>
    <t>Und.</t>
  </si>
  <si>
    <t>Descripción</t>
  </si>
  <si>
    <t>pa</t>
  </si>
  <si>
    <t>%</t>
  </si>
  <si>
    <t>Mortero (1:4) impermeable para pulido</t>
  </si>
  <si>
    <t>Hormigon 140 kg/cm2</t>
  </si>
  <si>
    <t>Mezcla 1:3</t>
  </si>
  <si>
    <t>Ligado y vaciado con ligadora 2 fdas.</t>
  </si>
  <si>
    <t>Cantidad</t>
  </si>
  <si>
    <t>P.U.</t>
  </si>
  <si>
    <t>Unidad</t>
  </si>
  <si>
    <t>ANALISIS DE COSTOS</t>
  </si>
  <si>
    <t>Listado de recursos</t>
  </si>
  <si>
    <t xml:space="preserve">Bote de material </t>
  </si>
  <si>
    <t>Medios auxiliares</t>
  </si>
  <si>
    <t>IMPREVISTOS</t>
  </si>
  <si>
    <t>Arena fina para pañete</t>
  </si>
  <si>
    <t>No.</t>
  </si>
  <si>
    <t>Bote de material inservible</t>
  </si>
  <si>
    <t>P.A</t>
  </si>
  <si>
    <t xml:space="preserve">Carguio </t>
  </si>
  <si>
    <t>Distancia (5 Km)</t>
  </si>
  <si>
    <t>KM</t>
  </si>
  <si>
    <t>Volumen a Transportar</t>
  </si>
  <si>
    <t>Eficiencia</t>
  </si>
  <si>
    <t>Pendiente</t>
  </si>
  <si>
    <t>Costo (5km)</t>
  </si>
  <si>
    <t>Base para contenes (Telford con mezcla)</t>
  </si>
  <si>
    <t>30% H.S.</t>
  </si>
  <si>
    <t>70% PIEDRA</t>
  </si>
  <si>
    <t xml:space="preserve">Mano de obra de Contenes </t>
  </si>
  <si>
    <t>p2</t>
  </si>
  <si>
    <t>Replanteo General de Contenes</t>
  </si>
  <si>
    <t>Bote de escombros de demolición</t>
  </si>
  <si>
    <t>Confeccion</t>
  </si>
  <si>
    <t>Estructura metalica para letrero</t>
  </si>
  <si>
    <t>Mano de obra</t>
  </si>
  <si>
    <t>Distrito municipal de Hatillo, San Cristobal</t>
  </si>
  <si>
    <t>P.U. (RD$)</t>
  </si>
  <si>
    <t>Valor (RD$)</t>
  </si>
  <si>
    <t>FECHA: 04/04/2022</t>
  </si>
  <si>
    <t>Caseta de materiales</t>
  </si>
  <si>
    <t>Letreros de identificacion de peligro (Señales)</t>
  </si>
  <si>
    <t>Pa</t>
  </si>
  <si>
    <t>Uds</t>
  </si>
  <si>
    <t>Excavacion de material inservible a mano</t>
  </si>
  <si>
    <t xml:space="preserve">Suministro, regado, nivelado y compactado de material de Relleno caliche </t>
  </si>
  <si>
    <t>Preliminares</t>
  </si>
  <si>
    <t>Movimiento de Tierra</t>
  </si>
  <si>
    <t>Limpieza final</t>
  </si>
  <si>
    <t>SUB-TOTAL GASTOS DIRECTOS</t>
  </si>
  <si>
    <t>GASTOS INDIRECTOS</t>
  </si>
  <si>
    <t>Gastos Administrativos</t>
  </si>
  <si>
    <t>Transporte de Materiales y Equipos</t>
  </si>
  <si>
    <t>Ley 6/86</t>
  </si>
  <si>
    <t>Codia</t>
  </si>
  <si>
    <t>Letrero Identificacion de Obra</t>
  </si>
  <si>
    <t>SUB-TOTAL GASTOS INDIRECTOS</t>
  </si>
  <si>
    <t>SUB-TOTAL GENERAL</t>
  </si>
  <si>
    <t>Imprevistos</t>
  </si>
  <si>
    <t>TOTAL GENERAL</t>
  </si>
  <si>
    <t>Provincia: San Cristobal, R. D.</t>
  </si>
  <si>
    <t>Mts.</t>
  </si>
  <si>
    <t>Construccion de contenes (0.45 x 0.30 x 0.12) en hormigon f'c=180 kg/cm2, C/ligadora</t>
  </si>
  <si>
    <t>Construccion de Aceras en Hormigon , f'c=180 kg/cm2, C/ligadora e=0.10 mts, a=1.0 mts.</t>
  </si>
  <si>
    <t>Mt3</t>
  </si>
  <si>
    <t>Presupuesto: Construccion de aceras, Contenes, Mata Naranjo</t>
  </si>
  <si>
    <t>Ubicacion:  Hatillo Norte, C/Enrique Duran, Distrito Municipal de Hatillo</t>
  </si>
  <si>
    <t>FECHA: Agosto 2022</t>
  </si>
  <si>
    <t>Operario de Tercera Categoría</t>
  </si>
  <si>
    <t>Construcción de base para contenes (telford con mezcla)</t>
  </si>
  <si>
    <t>Construcción de contenes  55x30x15 cms.</t>
  </si>
  <si>
    <t>M.L.</t>
  </si>
  <si>
    <t>Construcción de acera frotada y violinada incl. colocación de hormigón de 10cms.</t>
  </si>
  <si>
    <t>Telford para contenes</t>
  </si>
  <si>
    <t>Llenado de huecos en bloques, bastones a 0.80</t>
  </si>
  <si>
    <t>Corte y amarre varillas en bloques, bastones a 0.80</t>
  </si>
  <si>
    <t>ITBIS</t>
  </si>
  <si>
    <t>SUBTOTAL</t>
  </si>
  <si>
    <t>Subtotal ITBIS</t>
  </si>
  <si>
    <t>Descripcion</t>
  </si>
  <si>
    <t>TOTAL</t>
  </si>
  <si>
    <t>Traslado de materiales</t>
  </si>
  <si>
    <t>Camioneta</t>
  </si>
  <si>
    <t>Equipo Topografico</t>
  </si>
  <si>
    <t>Topógrafo-Nivelador</t>
  </si>
  <si>
    <t>Seccionista</t>
  </si>
  <si>
    <t>Portamiras</t>
  </si>
  <si>
    <t>Cadenero</t>
  </si>
  <si>
    <t>eq-d</t>
  </si>
  <si>
    <t xml:space="preserve">Bisagras </t>
  </si>
  <si>
    <t>Pestillo</t>
  </si>
  <si>
    <t>Porta-candado</t>
  </si>
  <si>
    <t>Candado</t>
  </si>
  <si>
    <t>Puerta</t>
  </si>
  <si>
    <t>Plywood</t>
  </si>
  <si>
    <t>Zinc</t>
  </si>
  <si>
    <t xml:space="preserve">Piso hormigón  </t>
  </si>
  <si>
    <t>Salidas de Tomacorrientes</t>
  </si>
  <si>
    <t>Salidas de luces con bombillos</t>
  </si>
  <si>
    <t>Ayudante carpintería</t>
  </si>
  <si>
    <t>Carpintero de 2da.</t>
  </si>
  <si>
    <t>par</t>
  </si>
  <si>
    <t>plcha</t>
  </si>
  <si>
    <t xml:space="preserve">dia </t>
  </si>
  <si>
    <t>Bisagras  3 1/3" x 31/2"</t>
  </si>
  <si>
    <t>plancha</t>
  </si>
  <si>
    <t>Ayudante</t>
  </si>
  <si>
    <t>Operario de segunda Categoría</t>
  </si>
  <si>
    <t>Colocacion</t>
  </si>
  <si>
    <t>Picadores</t>
  </si>
  <si>
    <t>Paleador</t>
  </si>
  <si>
    <t>Herramientas 2%</t>
  </si>
  <si>
    <t>Hormigon 180 kg/cm2</t>
  </si>
  <si>
    <t>Analisis auxiliares</t>
  </si>
  <si>
    <t>rend=6.0m3</t>
  </si>
  <si>
    <t>Letrero Identificación de Obra</t>
  </si>
  <si>
    <t>Distrito municipal de Hatillo, San Cristóbal</t>
  </si>
  <si>
    <t>Presupuesto: Construcción de aceras, Contenes, Mata Naranjo</t>
  </si>
  <si>
    <t>Ubicación:  Hatillo Norte, C/Enrique Duran, Distrito Municipal de Hatillo</t>
  </si>
  <si>
    <t>Provincia: San Cristóbal, R. D.</t>
  </si>
  <si>
    <t>Descripción de Partida</t>
  </si>
  <si>
    <t>Replanteo General (con equipo topográfico)</t>
  </si>
  <si>
    <t>Letreros de identificación de peligro (Señales)</t>
  </si>
  <si>
    <t>Excavación de material inservible a mano</t>
  </si>
  <si>
    <t>Hormigón</t>
  </si>
  <si>
    <t>Construcción de contenes (0.45 x 0.30 x 0.12) en hormigón f'c=180 kg/cm2, C/ligadora</t>
  </si>
  <si>
    <t>Construcción de Aceras en Hormigón , f'c=180 kg/cm2, C/ligadora e=0.10 mts, a=1.0 mts.</t>
  </si>
  <si>
    <t>Dirección Técnica</t>
  </si>
  <si>
    <t>Seguros, Póliza y Fianzas</t>
  </si>
  <si>
    <t>Supervisión</t>
  </si>
  <si>
    <t>ITBIS en base a Dirección Técnica</t>
  </si>
  <si>
    <t>Piedras</t>
  </si>
  <si>
    <t>Plantilla para conten en plywood</t>
  </si>
  <si>
    <t xml:space="preserve">PLANTILLAS PARA CONTEN EN PLYWOOD 3/4"  </t>
  </si>
  <si>
    <t>Plancha Plywood 3/4" americano</t>
  </si>
  <si>
    <t>Transporte plywood y plantillas - 5%</t>
  </si>
  <si>
    <t>PA</t>
  </si>
  <si>
    <t>Corte de plantillas con sierra</t>
  </si>
  <si>
    <t>costo/und</t>
  </si>
  <si>
    <t>Plancha Plywood 3/4" para encofrados</t>
  </si>
  <si>
    <t>Hormigon f'c = 180 kg/cm2 + desperdicios</t>
  </si>
  <si>
    <t>Madera de pino americano ( Bruta ) +desperdicios</t>
  </si>
  <si>
    <t>Ligado y vaciado con ligadora</t>
  </si>
  <si>
    <t xml:space="preserve">M. O.Construcción de acera frotada y violinada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</si>
</sst>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  <numFmt numFmtId="167" formatCode="#,##0.0"/>
    <numFmt numFmtId="168" formatCode="&quot;$&quot;#,##0.00;[Red]\-&quot;$&quot;#,##0.00"/>
    <numFmt numFmtId="169" formatCode="[$$-409]#,##0.00"/>
    <numFmt numFmtId="170" formatCode="_-* #,##0.00\ _€_-;\-* #,##0.00\ _€_-;_-* &quot;-&quot;??\ _€_-;_-@_-"/>
    <numFmt numFmtId="171" formatCode="#,##0.00;[Red]#,##0.00"/>
    <numFmt numFmtId="172" formatCode="[$-409]d\-mmm\-yy;@"/>
    <numFmt numFmtId="173" formatCode="0.0"/>
    <numFmt numFmtId="174" formatCode="#,##0.00_ ;\-#,##0.00\ "/>
    <numFmt numFmtId="175" formatCode="0.0%"/>
    <numFmt numFmtId="176" formatCode="_(* #,##0.00000_);_(* \(#,##0.00000\);_(* &quot;-&quot;??_);_(@_)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Times New Roman"/>
      <family val="1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MS Sans Serif"/>
    </font>
    <font>
      <b/>
      <sz val="10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NewRomanPS"/>
    </font>
    <font>
      <sz val="12"/>
      <name val="TimesNewRomanPS"/>
    </font>
    <font>
      <b/>
      <sz val="14"/>
      <color indexed="8"/>
      <name val="Calibri"/>
      <family val="2"/>
      <scheme val="minor"/>
    </font>
    <font>
      <sz val="13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name val="Courier"/>
      <family val="3"/>
    </font>
    <font>
      <sz val="12"/>
      <name val="Helv"/>
    </font>
    <font>
      <sz val="10"/>
      <color rgb="FF000000"/>
      <name val="Tahoma"/>
      <charset val="134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2"/>
      <color indexed="8"/>
      <name val="Times New Roman"/>
      <family val="1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TimesNewRomanPS"/>
    </font>
    <font>
      <b/>
      <sz val="9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9"/>
      <color indexed="8"/>
      <name val="Tahoma"/>
      <family val="2"/>
    </font>
    <font>
      <b/>
      <sz val="12"/>
      <color theme="1"/>
      <name val="Times New Roman"/>
      <family val="1"/>
    </font>
    <font>
      <b/>
      <sz val="1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8">
    <xf numFmtId="0" fontId="0" fillId="0" borderId="0"/>
    <xf numFmtId="167" fontId="2" fillId="0" borderId="0">
      <alignment horizontal="center" vertical="top"/>
    </xf>
    <xf numFmtId="40" fontId="3" fillId="0" borderId="0">
      <alignment horizontal="left"/>
    </xf>
    <xf numFmtId="1" fontId="3" fillId="0" borderId="0">
      <alignment horizontal="center" vertical="top"/>
    </xf>
    <xf numFmtId="40" fontId="2" fillId="0" borderId="0">
      <alignment horizontal="left" vertical="top" wrapText="1"/>
    </xf>
    <xf numFmtId="168" fontId="4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40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0" fillId="0" borderId="0"/>
    <xf numFmtId="4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" fontId="11" fillId="0" borderId="0" applyNumberFormat="0"/>
    <xf numFmtId="170" fontId="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43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3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3" fillId="0" borderId="0"/>
    <xf numFmtId="173" fontId="23" fillId="0" borderId="0" applyFont="0" applyFill="0" applyBorder="0" applyAlignment="0" applyProtection="0"/>
    <xf numFmtId="0" fontId="9" fillId="0" borderId="0"/>
    <xf numFmtId="0" fontId="28" fillId="0" borderId="0"/>
    <xf numFmtId="0" fontId="29" fillId="0" borderId="0"/>
    <xf numFmtId="0" fontId="23" fillId="0" borderId="0"/>
    <xf numFmtId="43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4">
    <xf numFmtId="0" fontId="0" fillId="0" borderId="0" xfId="0"/>
    <xf numFmtId="0" fontId="2" fillId="0" borderId="0" xfId="9"/>
    <xf numFmtId="0" fontId="0" fillId="0" borderId="0" xfId="0" applyAlignment="1">
      <alignment horizontal="center"/>
    </xf>
    <xf numFmtId="4" fontId="0" fillId="0" borderId="0" xfId="0" applyNumberFormat="1"/>
    <xf numFmtId="4" fontId="17" fillId="0" borderId="0" xfId="7" applyNumberFormat="1" applyFont="1" applyBorder="1" applyAlignment="1">
      <alignment horizontal="right"/>
    </xf>
    <xf numFmtId="0" fontId="0" fillId="0" borderId="0" xfId="0" applyAlignment="1">
      <alignment horizontal="right"/>
    </xf>
    <xf numFmtId="4" fontId="13" fillId="0" borderId="0" xfId="18" applyNumberFormat="1" applyFont="1" applyFill="1" applyBorder="1" applyAlignment="1">
      <alignment horizontal="right"/>
    </xf>
    <xf numFmtId="4" fontId="8" fillId="0" borderId="0" xfId="7" applyNumberFormat="1" applyFont="1" applyBorder="1" applyAlignment="1">
      <alignment horizontal="right"/>
    </xf>
    <xf numFmtId="0" fontId="17" fillId="4" borderId="0" xfId="63" applyFont="1" applyFill="1"/>
    <xf numFmtId="2" fontId="17" fillId="4" borderId="0" xfId="63" applyNumberFormat="1" applyFont="1" applyFill="1"/>
    <xf numFmtId="171" fontId="17" fillId="4" borderId="0" xfId="63" applyNumberFormat="1" applyFont="1" applyFill="1" applyAlignment="1">
      <alignment horizontal="right"/>
    </xf>
    <xf numFmtId="4" fontId="30" fillId="0" borderId="0" xfId="0" applyNumberFormat="1" applyFont="1" applyAlignment="1">
      <alignment vertical="center"/>
    </xf>
    <xf numFmtId="4" fontId="17" fillId="4" borderId="0" xfId="63" applyNumberFormat="1" applyFont="1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31" fillId="0" borderId="0" xfId="0" applyFont="1"/>
    <xf numFmtId="0" fontId="22" fillId="0" borderId="0" xfId="64" applyFont="1" applyAlignment="1">
      <alignment horizontal="center" vertical="center"/>
    </xf>
    <xf numFmtId="174" fontId="0" fillId="0" borderId="0" xfId="0" applyNumberFormat="1"/>
    <xf numFmtId="164" fontId="15" fillId="4" borderId="0" xfId="66" applyNumberFormat="1" applyFont="1" applyFill="1" applyBorder="1" applyAlignment="1">
      <alignment horizontal="right"/>
    </xf>
    <xf numFmtId="0" fontId="15" fillId="4" borderId="0" xfId="64" applyFont="1" applyFill="1"/>
    <xf numFmtId="0" fontId="15" fillId="4" borderId="0" xfId="64" applyFont="1" applyFill="1" applyAlignment="1">
      <alignment horizontal="center"/>
    </xf>
    <xf numFmtId="0" fontId="27" fillId="4" borderId="0" xfId="64" applyFont="1" applyFill="1"/>
    <xf numFmtId="0" fontId="15" fillId="4" borderId="0" xfId="64" applyFont="1" applyFill="1" applyAlignment="1">
      <alignment vertical="center"/>
    </xf>
    <xf numFmtId="0" fontId="15" fillId="4" borderId="0" xfId="64" applyFont="1" applyFill="1" applyAlignment="1">
      <alignment horizontal="center" vertical="center"/>
    </xf>
    <xf numFmtId="0" fontId="26" fillId="0" borderId="0" xfId="64" applyFont="1" applyAlignment="1">
      <alignment horizontal="center"/>
    </xf>
    <xf numFmtId="0" fontId="20" fillId="4" borderId="0" xfId="64" applyFont="1" applyFill="1" applyAlignment="1">
      <alignment horizontal="center"/>
    </xf>
    <xf numFmtId="0" fontId="22" fillId="4" borderId="0" xfId="64" applyFont="1" applyFill="1" applyAlignment="1">
      <alignment horizontal="center"/>
    </xf>
    <xf numFmtId="0" fontId="22" fillId="0" borderId="0" xfId="64" applyFont="1" applyAlignment="1">
      <alignment horizontal="center"/>
    </xf>
    <xf numFmtId="4" fontId="33" fillId="0" borderId="0" xfId="64" applyNumberFormat="1" applyFont="1" applyAlignment="1">
      <alignment vertical="center"/>
    </xf>
    <xf numFmtId="4" fontId="15" fillId="0" borderId="13" xfId="64" applyNumberFormat="1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/>
    <xf numFmtId="0" fontId="6" fillId="0" borderId="13" xfId="0" applyFont="1" applyBorder="1"/>
    <xf numFmtId="0" fontId="37" fillId="0" borderId="0" xfId="0" applyFont="1"/>
    <xf numFmtId="0" fontId="21" fillId="0" borderId="0" xfId="64" applyFont="1"/>
    <xf numFmtId="4" fontId="40" fillId="0" borderId="0" xfId="64" applyNumberFormat="1" applyFont="1" applyAlignment="1">
      <alignment vertical="center"/>
    </xf>
    <xf numFmtId="0" fontId="40" fillId="0" borderId="0" xfId="64" applyFont="1" applyAlignment="1">
      <alignment horizontal="center"/>
    </xf>
    <xf numFmtId="0" fontId="40" fillId="0" borderId="0" xfId="64" applyFont="1" applyAlignment="1">
      <alignment horizontal="center" vertical="center"/>
    </xf>
    <xf numFmtId="39" fontId="21" fillId="0" borderId="7" xfId="64" applyNumberFormat="1" applyFont="1" applyBorder="1" applyAlignment="1">
      <alignment horizontal="center" vertical="center"/>
    </xf>
    <xf numFmtId="39" fontId="21" fillId="0" borderId="3" xfId="64" applyNumberFormat="1" applyFont="1" applyBorder="1" applyAlignment="1">
      <alignment horizontal="center" vertical="center"/>
    </xf>
    <xf numFmtId="39" fontId="21" fillId="0" borderId="8" xfId="64" applyNumberFormat="1" applyFont="1" applyBorder="1" applyAlignment="1">
      <alignment horizontal="center"/>
    </xf>
    <xf numFmtId="167" fontId="15" fillId="0" borderId="10" xfId="64" applyNumberFormat="1" applyFont="1" applyBorder="1" applyAlignment="1">
      <alignment horizontal="center" vertical="center"/>
    </xf>
    <xf numFmtId="0" fontId="15" fillId="4" borderId="2" xfId="64" applyFont="1" applyFill="1" applyBorder="1" applyAlignment="1">
      <alignment horizontal="left" wrapText="1"/>
    </xf>
    <xf numFmtId="4" fontId="15" fillId="0" borderId="4" xfId="0" applyNumberFormat="1" applyFont="1" applyBorder="1" applyAlignment="1">
      <alignment horizontal="right"/>
    </xf>
    <xf numFmtId="0" fontId="15" fillId="0" borderId="2" xfId="59" applyFont="1" applyBorder="1" applyAlignment="1">
      <alignment horizontal="center"/>
    </xf>
    <xf numFmtId="4" fontId="15" fillId="4" borderId="4" xfId="65" applyNumberFormat="1" applyFont="1" applyFill="1" applyBorder="1" applyAlignment="1" applyProtection="1">
      <alignment horizontal="right"/>
    </xf>
    <xf numFmtId="4" fontId="15" fillId="0" borderId="11" xfId="65" applyNumberFormat="1" applyFont="1" applyFill="1" applyBorder="1" applyAlignment="1" applyProtection="1">
      <alignment horizontal="right"/>
    </xf>
    <xf numFmtId="4" fontId="37" fillId="4" borderId="2" xfId="65" applyNumberFormat="1" applyFont="1" applyFill="1" applyBorder="1" applyAlignment="1" applyProtection="1">
      <alignment horizontal="right"/>
    </xf>
    <xf numFmtId="4" fontId="42" fillId="0" borderId="10" xfId="64" applyNumberFormat="1" applyFont="1" applyBorder="1" applyAlignment="1">
      <alignment horizontal="center" vertical="center"/>
    </xf>
    <xf numFmtId="0" fontId="42" fillId="4" borderId="2" xfId="64" applyFont="1" applyFill="1" applyBorder="1" applyAlignment="1">
      <alignment horizontal="left" vertical="top" wrapText="1"/>
    </xf>
    <xf numFmtId="4" fontId="15" fillId="4" borderId="2" xfId="65" applyNumberFormat="1" applyFont="1" applyFill="1" applyBorder="1" applyAlignment="1" applyProtection="1">
      <alignment horizontal="right"/>
    </xf>
    <xf numFmtId="43" fontId="15" fillId="0" borderId="9" xfId="65" quotePrefix="1" applyFont="1" applyFill="1" applyBorder="1" applyAlignment="1" applyProtection="1">
      <alignment horizontal="right"/>
    </xf>
    <xf numFmtId="4" fontId="15" fillId="0" borderId="9" xfId="65" applyNumberFormat="1" applyFont="1" applyFill="1" applyBorder="1" applyAlignment="1" applyProtection="1">
      <alignment horizontal="right"/>
    </xf>
    <xf numFmtId="4" fontId="15" fillId="0" borderId="10" xfId="64" applyNumberFormat="1" applyFont="1" applyBorder="1" applyAlignment="1">
      <alignment horizontal="center" vertical="center"/>
    </xf>
    <xf numFmtId="0" fontId="41" fillId="4" borderId="2" xfId="0" applyFont="1" applyFill="1" applyBorder="1" applyAlignment="1">
      <alignment horizontal="left" vertical="top" wrapText="1"/>
    </xf>
    <xf numFmtId="4" fontId="15" fillId="0" borderId="12" xfId="64" applyNumberFormat="1" applyFont="1" applyBorder="1" applyAlignment="1">
      <alignment horizontal="center" vertical="center"/>
    </xf>
    <xf numFmtId="0" fontId="41" fillId="4" borderId="2" xfId="59" applyFont="1" applyFill="1" applyBorder="1" applyAlignment="1">
      <alignment vertical="top" wrapText="1"/>
    </xf>
    <xf numFmtId="4" fontId="15" fillId="0" borderId="10" xfId="64" applyNumberFormat="1" applyFont="1" applyBorder="1" applyAlignment="1">
      <alignment horizontal="center" vertical="top"/>
    </xf>
    <xf numFmtId="0" fontId="41" fillId="4" borderId="2" xfId="0" applyFont="1" applyFill="1" applyBorder="1" applyAlignment="1">
      <alignment horizontal="left" vertical="center" wrapText="1"/>
    </xf>
    <xf numFmtId="0" fontId="37" fillId="0" borderId="10" xfId="0" applyFont="1" applyBorder="1"/>
    <xf numFmtId="0" fontId="37" fillId="0" borderId="2" xfId="0" applyFont="1" applyBorder="1"/>
    <xf numFmtId="0" fontId="37" fillId="0" borderId="2" xfId="0" applyFont="1" applyBorder="1" applyAlignment="1">
      <alignment horizontal="center" vertical="center"/>
    </xf>
    <xf numFmtId="0" fontId="37" fillId="4" borderId="2" xfId="0" applyFont="1" applyFill="1" applyBorder="1"/>
    <xf numFmtId="2" fontId="20" fillId="0" borderId="12" xfId="65" applyNumberFormat="1" applyFont="1" applyFill="1" applyBorder="1" applyAlignment="1">
      <alignment horizontal="center" vertical="center"/>
    </xf>
    <xf numFmtId="0" fontId="43" fillId="4" borderId="2" xfId="0" applyFont="1" applyFill="1" applyBorder="1" applyAlignment="1">
      <alignment horizontal="left" vertical="top" wrapText="1"/>
    </xf>
    <xf numFmtId="4" fontId="42" fillId="0" borderId="12" xfId="64" applyNumberFormat="1" applyFont="1" applyBorder="1" applyAlignment="1">
      <alignment horizontal="center" vertical="center"/>
    </xf>
    <xf numFmtId="0" fontId="42" fillId="0" borderId="4" xfId="64" applyFont="1" applyBorder="1" applyAlignment="1">
      <alignment horizontal="left" vertical="top" wrapText="1"/>
    </xf>
    <xf numFmtId="0" fontId="15" fillId="0" borderId="4" xfId="59" applyFont="1" applyBorder="1" applyAlignment="1">
      <alignment horizontal="center"/>
    </xf>
    <xf numFmtId="0" fontId="20" fillId="4" borderId="11" xfId="64" applyFont="1" applyFill="1" applyBorder="1" applyAlignment="1">
      <alignment horizontal="right"/>
    </xf>
    <xf numFmtId="0" fontId="37" fillId="0" borderId="13" xfId="0" applyFont="1" applyBorder="1"/>
    <xf numFmtId="4" fontId="15" fillId="4" borderId="0" xfId="65" applyNumberFormat="1" applyFont="1" applyFill="1" applyBorder="1" applyAlignment="1">
      <alignment horizontal="right"/>
    </xf>
    <xf numFmtId="0" fontId="20" fillId="0" borderId="14" xfId="64" applyFont="1" applyBorder="1" applyAlignment="1">
      <alignment horizontal="right" vertical="center"/>
    </xf>
    <xf numFmtId="175" fontId="15" fillId="0" borderId="0" xfId="58" applyNumberFormat="1" applyFont="1" applyBorder="1" applyAlignment="1">
      <alignment horizontal="center" vertical="center"/>
    </xf>
    <xf numFmtId="0" fontId="20" fillId="0" borderId="14" xfId="64" applyFont="1" applyBorder="1" applyAlignment="1">
      <alignment horizontal="right"/>
    </xf>
    <xf numFmtId="4" fontId="15" fillId="0" borderId="4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39" fontId="20" fillId="6" borderId="18" xfId="64" applyNumberFormat="1" applyFont="1" applyFill="1" applyBorder="1" applyAlignment="1">
      <alignment horizontal="center" vertical="center"/>
    </xf>
    <xf numFmtId="39" fontId="20" fillId="6" borderId="19" xfId="64" applyNumberFormat="1" applyFont="1" applyFill="1" applyBorder="1" applyAlignment="1">
      <alignment horizontal="center" vertical="center"/>
    </xf>
    <xf numFmtId="39" fontId="20" fillId="6" borderId="20" xfId="64" applyNumberFormat="1" applyFont="1" applyFill="1" applyBorder="1" applyAlignment="1">
      <alignment horizontal="center" vertical="center"/>
    </xf>
    <xf numFmtId="4" fontId="20" fillId="7" borderId="7" xfId="65" applyNumberFormat="1" applyFont="1" applyFill="1" applyBorder="1" applyAlignment="1">
      <alignment horizontal="center" vertical="center"/>
    </xf>
    <xf numFmtId="0" fontId="20" fillId="7" borderId="3" xfId="64" applyFont="1" applyFill="1" applyBorder="1" applyAlignment="1">
      <alignment wrapText="1"/>
    </xf>
    <xf numFmtId="39" fontId="41" fillId="7" borderId="2" xfId="59" applyNumberFormat="1" applyFont="1" applyFill="1" applyBorder="1" applyAlignment="1">
      <alignment horizontal="right" vertical="center"/>
    </xf>
    <xf numFmtId="0" fontId="41" fillId="7" borderId="2" xfId="59" applyFont="1" applyFill="1" applyBorder="1" applyAlignment="1">
      <alignment horizontal="center" vertical="center" wrapText="1"/>
    </xf>
    <xf numFmtId="4" fontId="15" fillId="7" borderId="2" xfId="65" applyNumberFormat="1" applyFont="1" applyFill="1" applyBorder="1" applyAlignment="1" applyProtection="1">
      <alignment horizontal="right"/>
      <protection locked="0"/>
    </xf>
    <xf numFmtId="4" fontId="15" fillId="7" borderId="9" xfId="65" applyNumberFormat="1" applyFont="1" applyFill="1" applyBorder="1" applyAlignment="1" applyProtection="1">
      <alignment horizontal="right"/>
      <protection locked="0"/>
    </xf>
    <xf numFmtId="0" fontId="15" fillId="7" borderId="2" xfId="59" applyFont="1" applyFill="1" applyBorder="1" applyAlignment="1">
      <alignment horizontal="center"/>
    </xf>
    <xf numFmtId="4" fontId="15" fillId="7" borderId="2" xfId="65" applyNumberFormat="1" applyFont="1" applyFill="1" applyBorder="1" applyAlignment="1" applyProtection="1">
      <alignment horizontal="right"/>
    </xf>
    <xf numFmtId="4" fontId="15" fillId="7" borderId="9" xfId="65" applyNumberFormat="1" applyFont="1" applyFill="1" applyBorder="1" applyAlignment="1" applyProtection="1">
      <alignment horizontal="right"/>
    </xf>
    <xf numFmtId="167" fontId="20" fillId="7" borderId="10" xfId="65" applyNumberFormat="1" applyFont="1" applyFill="1" applyBorder="1" applyAlignment="1">
      <alignment horizontal="center" vertical="center"/>
    </xf>
    <xf numFmtId="0" fontId="20" fillId="7" borderId="2" xfId="64" applyFont="1" applyFill="1" applyBorder="1" applyAlignment="1">
      <alignment wrapText="1"/>
    </xf>
    <xf numFmtId="4" fontId="15" fillId="7" borderId="2" xfId="0" applyNumberFormat="1" applyFont="1" applyFill="1" applyBorder="1" applyAlignment="1">
      <alignment horizontal="center"/>
    </xf>
    <xf numFmtId="4" fontId="42" fillId="7" borderId="2" xfId="65" applyNumberFormat="1" applyFont="1" applyFill="1" applyBorder="1" applyAlignment="1" applyProtection="1">
      <alignment horizontal="right"/>
    </xf>
    <xf numFmtId="0" fontId="37" fillId="5" borderId="21" xfId="0" applyFont="1" applyFill="1" applyBorder="1"/>
    <xf numFmtId="0" fontId="20" fillId="5" borderId="22" xfId="64" applyFont="1" applyFill="1" applyBorder="1" applyAlignment="1">
      <alignment vertical="center"/>
    </xf>
    <xf numFmtId="4" fontId="15" fillId="5" borderId="22" xfId="0" applyNumberFormat="1" applyFont="1" applyFill="1" applyBorder="1" applyAlignment="1">
      <alignment horizontal="right"/>
    </xf>
    <xf numFmtId="0" fontId="15" fillId="5" borderId="22" xfId="59" applyFont="1" applyFill="1" applyBorder="1" applyAlignment="1">
      <alignment horizontal="center"/>
    </xf>
    <xf numFmtId="4" fontId="15" fillId="5" borderId="22" xfId="65" applyNumberFormat="1" applyFont="1" applyFill="1" applyBorder="1" applyAlignment="1">
      <alignment horizontal="right"/>
    </xf>
    <xf numFmtId="0" fontId="15" fillId="5" borderId="22" xfId="64" applyFont="1" applyFill="1" applyBorder="1" applyAlignment="1">
      <alignment horizontal="center" vertical="center"/>
    </xf>
    <xf numFmtId="0" fontId="37" fillId="5" borderId="22" xfId="0" applyFont="1" applyFill="1" applyBorder="1" applyAlignment="1">
      <alignment horizontal="center" vertical="center"/>
    </xf>
    <xf numFmtId="0" fontId="37" fillId="5" borderId="22" xfId="0" applyFont="1" applyFill="1" applyBorder="1"/>
    <xf numFmtId="0" fontId="20" fillId="5" borderId="22" xfId="64" applyFont="1" applyFill="1" applyBorder="1" applyAlignment="1">
      <alignment horizontal="center" vertical="center"/>
    </xf>
    <xf numFmtId="164" fontId="15" fillId="5" borderId="22" xfId="66" applyNumberFormat="1" applyFont="1" applyFill="1" applyBorder="1" applyAlignment="1">
      <alignment horizontal="right"/>
    </xf>
    <xf numFmtId="0" fontId="20" fillId="5" borderId="21" xfId="64" applyFont="1" applyFill="1" applyBorder="1"/>
    <xf numFmtId="0" fontId="20" fillId="5" borderId="22" xfId="64" applyFont="1" applyFill="1" applyBorder="1"/>
    <xf numFmtId="39" fontId="32" fillId="0" borderId="0" xfId="64" applyNumberFormat="1" applyFont="1" applyAlignment="1">
      <alignment horizontal="right"/>
    </xf>
    <xf numFmtId="0" fontId="35" fillId="0" borderId="0" xfId="0" applyFont="1"/>
    <xf numFmtId="0" fontId="38" fillId="0" borderId="0" xfId="64" applyFont="1"/>
    <xf numFmtId="0" fontId="18" fillId="0" borderId="0" xfId="0" applyFont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6" fillId="4" borderId="14" xfId="0" applyFont="1" applyFill="1" applyBorder="1"/>
    <xf numFmtId="0" fontId="21" fillId="0" borderId="13" xfId="64" applyFont="1" applyBorder="1"/>
    <xf numFmtId="0" fontId="21" fillId="0" borderId="14" xfId="64" applyFont="1" applyBorder="1"/>
    <xf numFmtId="4" fontId="21" fillId="0" borderId="13" xfId="64" applyNumberFormat="1" applyFont="1" applyBorder="1" applyAlignment="1">
      <alignment vertical="center"/>
    </xf>
    <xf numFmtId="4" fontId="33" fillId="0" borderId="14" xfId="64" applyNumberFormat="1" applyFont="1" applyBorder="1" applyAlignment="1">
      <alignment vertical="center"/>
    </xf>
    <xf numFmtId="0" fontId="0" fillId="0" borderId="14" xfId="0" applyBorder="1" applyAlignment="1">
      <alignment horizontal="right"/>
    </xf>
    <xf numFmtId="4" fontId="0" fillId="0" borderId="13" xfId="0" applyNumberFormat="1" applyBorder="1" applyAlignment="1">
      <alignment vertical="center"/>
    </xf>
    <xf numFmtId="172" fontId="21" fillId="0" borderId="14" xfId="64" applyNumberFormat="1" applyFont="1" applyBorder="1" applyAlignment="1">
      <alignment horizontal="right"/>
    </xf>
    <xf numFmtId="0" fontId="6" fillId="0" borderId="24" xfId="0" applyFont="1" applyBorder="1"/>
    <xf numFmtId="0" fontId="6" fillId="0" borderId="25" xfId="0" applyFont="1" applyBorder="1"/>
    <xf numFmtId="0" fontId="6" fillId="0" borderId="25" xfId="0" applyFont="1" applyBorder="1" applyAlignment="1">
      <alignment horizontal="center" vertical="center"/>
    </xf>
    <xf numFmtId="0" fontId="6" fillId="4" borderId="25" xfId="0" applyFont="1" applyFill="1" applyBorder="1"/>
    <xf numFmtId="4" fontId="22" fillId="0" borderId="0" xfId="0" applyNumberFormat="1" applyFont="1" applyAlignment="1">
      <alignment horizontal="centerContinuous"/>
    </xf>
    <xf numFmtId="4" fontId="0" fillId="0" borderId="2" xfId="0" applyNumberFormat="1" applyBorder="1"/>
    <xf numFmtId="4" fontId="46" fillId="0" borderId="2" xfId="0" applyNumberFormat="1" applyFont="1" applyBorder="1" applyAlignment="1">
      <alignment horizontal="right"/>
    </xf>
    <xf numFmtId="4" fontId="18" fillId="0" borderId="2" xfId="0" applyNumberFormat="1" applyFont="1" applyBorder="1"/>
    <xf numFmtId="4" fontId="18" fillId="0" borderId="0" xfId="0" applyNumberFormat="1" applyFont="1"/>
    <xf numFmtId="0" fontId="0" fillId="0" borderId="2" xfId="0" applyBorder="1" applyAlignment="1">
      <alignment horizontal="center"/>
    </xf>
    <xf numFmtId="0" fontId="45" fillId="8" borderId="27" xfId="9" applyFont="1" applyFill="1" applyBorder="1" applyAlignment="1">
      <alignment horizontal="center" vertical="distributed"/>
    </xf>
    <xf numFmtId="0" fontId="16" fillId="8" borderId="27" xfId="9" applyFont="1" applyFill="1" applyBorder="1" applyAlignment="1">
      <alignment horizontal="center"/>
    </xf>
    <xf numFmtId="4" fontId="16" fillId="8" borderId="27" xfId="7" applyNumberFormat="1" applyFont="1" applyFill="1" applyBorder="1" applyAlignment="1">
      <alignment horizontal="center"/>
    </xf>
    <xf numFmtId="43" fontId="47" fillId="8" borderId="27" xfId="0" applyNumberFormat="1" applyFont="1" applyFill="1" applyBorder="1" applyAlignment="1">
      <alignment horizontal="center"/>
    </xf>
    <xf numFmtId="4" fontId="47" fillId="8" borderId="27" xfId="0" applyNumberFormat="1" applyFont="1" applyFill="1" applyBorder="1" applyAlignment="1">
      <alignment horizontal="right"/>
    </xf>
    <xf numFmtId="0" fontId="50" fillId="0" borderId="2" xfId="0" applyFont="1" applyBorder="1" applyAlignment="1">
      <alignment vertical="center"/>
    </xf>
    <xf numFmtId="4" fontId="51" fillId="0" borderId="2" xfId="17" applyNumberFormat="1" applyFont="1" applyFill="1" applyBorder="1" applyAlignment="1">
      <alignment horizontal="center"/>
    </xf>
    <xf numFmtId="39" fontId="51" fillId="0" borderId="2" xfId="0" applyNumberFormat="1" applyFont="1" applyBorder="1" applyAlignment="1">
      <alignment vertical="center" wrapText="1"/>
    </xf>
    <xf numFmtId="4" fontId="52" fillId="0" borderId="2" xfId="0" applyNumberFormat="1" applyFont="1" applyBorder="1"/>
    <xf numFmtId="4" fontId="51" fillId="0" borderId="2" xfId="17" applyNumberFormat="1" applyFont="1" applyFill="1" applyBorder="1" applyAlignment="1">
      <alignment horizontal="right"/>
    </xf>
    <xf numFmtId="4" fontId="53" fillId="0" borderId="2" xfId="0" applyNumberFormat="1" applyFont="1" applyBorder="1"/>
    <xf numFmtId="0" fontId="51" fillId="0" borderId="2" xfId="0" applyFont="1" applyBorder="1" applyAlignment="1">
      <alignment vertical="center" wrapText="1"/>
    </xf>
    <xf numFmtId="39" fontId="51" fillId="0" borderId="2" xfId="0" applyNumberFormat="1" applyFont="1" applyBorder="1" applyAlignment="1">
      <alignment horizontal="center" vertical="center" wrapText="1"/>
    </xf>
    <xf numFmtId="43" fontId="52" fillId="0" borderId="2" xfId="0" applyNumberFormat="1" applyFont="1" applyBorder="1"/>
    <xf numFmtId="43" fontId="52" fillId="0" borderId="2" xfId="0" applyNumberFormat="1" applyFont="1" applyBorder="1" applyAlignment="1">
      <alignment horizontal="right"/>
    </xf>
    <xf numFmtId="39" fontId="50" fillId="0" borderId="2" xfId="0" applyNumberFormat="1" applyFont="1" applyBorder="1" applyAlignment="1">
      <alignment vertical="center" wrapText="1"/>
    </xf>
    <xf numFmtId="43" fontId="54" fillId="0" borderId="2" xfId="0" applyNumberFormat="1" applyFont="1" applyBorder="1" applyAlignment="1">
      <alignment horizontal="right"/>
    </xf>
    <xf numFmtId="4" fontId="55" fillId="0" borderId="2" xfId="0" applyNumberFormat="1" applyFont="1" applyBorder="1" applyAlignment="1">
      <alignment horizontal="right"/>
    </xf>
    <xf numFmtId="0" fontId="52" fillId="0" borderId="0" xfId="0" applyFont="1"/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right"/>
    </xf>
    <xf numFmtId="4" fontId="52" fillId="0" borderId="0" xfId="0" applyNumberFormat="1" applyFont="1"/>
    <xf numFmtId="4" fontId="53" fillId="0" borderId="0" xfId="0" applyNumberFormat="1" applyFont="1"/>
    <xf numFmtId="0" fontId="50" fillId="0" borderId="2" xfId="0" applyFont="1" applyBorder="1"/>
    <xf numFmtId="4" fontId="51" fillId="0" borderId="2" xfId="17" applyNumberFormat="1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4" fontId="51" fillId="0" borderId="2" xfId="17" applyNumberFormat="1" applyFont="1" applyBorder="1"/>
    <xf numFmtId="0" fontId="51" fillId="0" borderId="2" xfId="0" applyFont="1" applyBorder="1" applyAlignment="1">
      <alignment horizontal="right"/>
    </xf>
    <xf numFmtId="4" fontId="51" fillId="0" borderId="2" xfId="17" applyNumberFormat="1" applyFont="1" applyBorder="1" applyAlignment="1">
      <alignment horizontal="right"/>
    </xf>
    <xf numFmtId="0" fontId="51" fillId="0" borderId="2" xfId="0" applyFont="1" applyBorder="1" applyAlignment="1">
      <alignment horizontal="left" vertical="distributed"/>
    </xf>
    <xf numFmtId="0" fontId="50" fillId="0" borderId="2" xfId="0" applyFont="1" applyBorder="1" applyAlignment="1">
      <alignment vertical="center" wrapText="1"/>
    </xf>
    <xf numFmtId="4" fontId="51" fillId="0" borderId="2" xfId="0" applyNumberFormat="1" applyFont="1" applyBorder="1" applyAlignment="1">
      <alignment horizontal="center"/>
    </xf>
    <xf numFmtId="4" fontId="51" fillId="0" borderId="2" xfId="0" applyNumberFormat="1" applyFont="1" applyBorder="1" applyAlignment="1">
      <alignment vertical="center" wrapText="1"/>
    </xf>
    <xf numFmtId="4" fontId="50" fillId="0" borderId="2" xfId="0" applyNumberFormat="1" applyFont="1" applyBorder="1"/>
    <xf numFmtId="4" fontId="51" fillId="0" borderId="2" xfId="0" applyNumberFormat="1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/>
    </xf>
    <xf numFmtId="0" fontId="51" fillId="0" borderId="2" xfId="61" applyFont="1" applyBorder="1" applyAlignment="1">
      <alignment horizontal="left" vertical="center"/>
    </xf>
    <xf numFmtId="4" fontId="51" fillId="0" borderId="2" xfId="31" applyNumberFormat="1" applyFont="1" applyBorder="1" applyAlignment="1">
      <alignment horizontal="center"/>
    </xf>
    <xf numFmtId="4" fontId="51" fillId="0" borderId="2" xfId="61" applyNumberFormat="1" applyFont="1" applyBorder="1" applyAlignment="1">
      <alignment horizontal="center" vertical="center"/>
    </xf>
    <xf numFmtId="0" fontId="52" fillId="0" borderId="2" xfId="0" applyFont="1" applyBorder="1"/>
    <xf numFmtId="0" fontId="50" fillId="0" borderId="2" xfId="62" applyFont="1" applyBorder="1"/>
    <xf numFmtId="4" fontId="51" fillId="0" borderId="2" xfId="62" applyNumberFormat="1" applyFont="1" applyBorder="1" applyAlignment="1">
      <alignment horizontal="center"/>
    </xf>
    <xf numFmtId="4" fontId="51" fillId="0" borderId="2" xfId="61" applyNumberFormat="1" applyFont="1" applyBorder="1" applyAlignment="1">
      <alignment horizontal="right" vertical="center"/>
    </xf>
    <xf numFmtId="4" fontId="51" fillId="0" borderId="2" xfId="10" applyNumberFormat="1" applyFont="1" applyBorder="1" applyAlignment="1">
      <alignment horizontal="right" vertical="center"/>
    </xf>
    <xf numFmtId="0" fontId="51" fillId="0" borderId="2" xfId="9" applyFont="1" applyBorder="1"/>
    <xf numFmtId="4" fontId="51" fillId="0" borderId="2" xfId="6" applyNumberFormat="1" applyFont="1" applyBorder="1"/>
    <xf numFmtId="0" fontId="51" fillId="0" borderId="2" xfId="52" applyFont="1" applyBorder="1" applyAlignment="1">
      <alignment horizontal="justify" vertical="distributed"/>
    </xf>
    <xf numFmtId="4" fontId="51" fillId="0" borderId="2" xfId="0" applyNumberFormat="1" applyFont="1" applyBorder="1"/>
    <xf numFmtId="0" fontId="51" fillId="0" borderId="2" xfId="0" applyFont="1" applyBorder="1"/>
    <xf numFmtId="0" fontId="51" fillId="0" borderId="2" xfId="9" applyFont="1" applyBorder="1" applyAlignment="1">
      <alignment horizontal="left" vertical="distributed"/>
    </xf>
    <xf numFmtId="0" fontId="51" fillId="0" borderId="2" xfId="9" applyFont="1" applyBorder="1" applyAlignment="1">
      <alignment horizontal="center"/>
    </xf>
    <xf numFmtId="4" fontId="51" fillId="0" borderId="2" xfId="7" applyNumberFormat="1" applyFont="1" applyBorder="1"/>
    <xf numFmtId="0" fontId="51" fillId="0" borderId="2" xfId="9" applyFont="1" applyBorder="1" applyAlignment="1">
      <alignment horizontal="right"/>
    </xf>
    <xf numFmtId="4" fontId="51" fillId="0" borderId="2" xfId="7" applyNumberFormat="1" applyFont="1" applyBorder="1" applyAlignment="1">
      <alignment horizontal="right"/>
    </xf>
    <xf numFmtId="0" fontId="50" fillId="0" borderId="2" xfId="52" applyFont="1" applyBorder="1"/>
    <xf numFmtId="4" fontId="51" fillId="0" borderId="2" xfId="52" applyNumberFormat="1" applyFont="1" applyBorder="1" applyAlignment="1">
      <alignment horizontal="center"/>
    </xf>
    <xf numFmtId="0" fontId="51" fillId="0" borderId="2" xfId="52" applyFont="1" applyBorder="1" applyAlignment="1">
      <alignment horizontal="center"/>
    </xf>
    <xf numFmtId="4" fontId="50" fillId="0" borderId="2" xfId="52" applyNumberFormat="1" applyFont="1" applyBorder="1"/>
    <xf numFmtId="0" fontId="51" fillId="0" borderId="2" xfId="52" applyFont="1" applyBorder="1"/>
    <xf numFmtId="4" fontId="51" fillId="0" borderId="2" xfId="52" applyNumberFormat="1" applyFont="1" applyBorder="1"/>
    <xf numFmtId="4" fontId="51" fillId="0" borderId="2" xfId="7" applyNumberFormat="1" applyFont="1" applyFill="1" applyBorder="1" applyAlignment="1"/>
    <xf numFmtId="4" fontId="51" fillId="0" borderId="2" xfId="7" applyNumberFormat="1" applyFont="1" applyFill="1" applyBorder="1" applyAlignment="1">
      <alignment horizontal="right"/>
    </xf>
    <xf numFmtId="4" fontId="52" fillId="0" borderId="2" xfId="0" applyNumberFormat="1" applyFont="1" applyBorder="1" applyAlignment="1">
      <alignment horizontal="center"/>
    </xf>
    <xf numFmtId="0" fontId="54" fillId="0" borderId="2" xfId="0" applyFont="1" applyBorder="1" applyAlignment="1">
      <alignment horizontal="left" vertical="top" wrapText="1"/>
    </xf>
    <xf numFmtId="0" fontId="55" fillId="0" borderId="2" xfId="0" applyFont="1" applyBorder="1" applyAlignment="1">
      <alignment horizontal="left" vertical="top" wrapText="1"/>
    </xf>
    <xf numFmtId="0" fontId="52" fillId="0" borderId="2" xfId="0" applyFont="1" applyBorder="1" applyAlignment="1">
      <alignment horizontal="left" vertical="top" wrapText="1"/>
    </xf>
    <xf numFmtId="0" fontId="52" fillId="0" borderId="2" xfId="0" applyFont="1" applyBorder="1" applyAlignment="1">
      <alignment horizontal="center" vertical="top" wrapText="1"/>
    </xf>
    <xf numFmtId="0" fontId="52" fillId="0" borderId="2" xfId="0" applyFont="1" applyBorder="1" applyAlignment="1">
      <alignment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right"/>
    </xf>
    <xf numFmtId="0" fontId="53" fillId="0" borderId="2" xfId="8" applyFont="1" applyBorder="1"/>
    <xf numFmtId="4" fontId="56" fillId="0" borderId="2" xfId="0" applyNumberFormat="1" applyFont="1" applyBorder="1" applyAlignment="1">
      <alignment horizontal="center"/>
    </xf>
    <xf numFmtId="4" fontId="50" fillId="0" borderId="2" xfId="7" applyNumberFormat="1" applyFont="1" applyBorder="1" applyAlignment="1">
      <alignment horizontal="center"/>
    </xf>
    <xf numFmtId="0" fontId="50" fillId="0" borderId="2" xfId="9" applyFont="1" applyBorder="1" applyAlignment="1">
      <alignment horizontal="center"/>
    </xf>
    <xf numFmtId="4" fontId="50" fillId="0" borderId="2" xfId="7" applyNumberFormat="1" applyFont="1" applyBorder="1"/>
    <xf numFmtId="0" fontId="50" fillId="0" borderId="2" xfId="9" applyFont="1" applyBorder="1" applyAlignment="1">
      <alignment horizontal="right"/>
    </xf>
    <xf numFmtId="0" fontId="50" fillId="0" borderId="2" xfId="9" applyFont="1" applyBorder="1" applyAlignment="1">
      <alignment horizontal="left" vertical="distributed"/>
    </xf>
    <xf numFmtId="4" fontId="51" fillId="0" borderId="2" xfId="17" applyNumberFormat="1" applyFont="1" applyFill="1" applyBorder="1" applyAlignment="1"/>
    <xf numFmtId="4" fontId="51" fillId="0" borderId="2" xfId="7" applyNumberFormat="1" applyFont="1" applyFill="1" applyBorder="1" applyAlignment="1">
      <alignment horizontal="center"/>
    </xf>
    <xf numFmtId="0" fontId="50" fillId="0" borderId="2" xfId="9" applyFont="1" applyBorder="1"/>
    <xf numFmtId="4" fontId="52" fillId="0" borderId="2" xfId="7" applyNumberFormat="1" applyFont="1" applyBorder="1" applyAlignment="1">
      <alignment horizontal="center"/>
    </xf>
    <xf numFmtId="43" fontId="50" fillId="0" borderId="2" xfId="7" applyFont="1" applyBorder="1" applyAlignment="1">
      <alignment horizontal="right"/>
    </xf>
    <xf numFmtId="0" fontId="50" fillId="3" borderId="2" xfId="9" applyFont="1" applyFill="1" applyBorder="1"/>
    <xf numFmtId="4" fontId="51" fillId="0" borderId="2" xfId="9" applyNumberFormat="1" applyFont="1" applyBorder="1" applyAlignment="1">
      <alignment horizontal="center"/>
    </xf>
    <xf numFmtId="0" fontId="51" fillId="0" borderId="2" xfId="0" applyFont="1" applyBorder="1" applyAlignment="1">
      <alignment horizontal="left" vertical="center" wrapText="1"/>
    </xf>
    <xf numFmtId="4" fontId="52" fillId="0" borderId="2" xfId="0" applyNumberFormat="1" applyFont="1" applyBorder="1" applyAlignment="1">
      <alignment horizontal="center" vertical="center"/>
    </xf>
    <xf numFmtId="49" fontId="48" fillId="0" borderId="2" xfId="0" applyNumberFormat="1" applyFont="1" applyBorder="1" applyAlignment="1">
      <alignment horizontal="justify" vertical="distributed"/>
    </xf>
    <xf numFmtId="4" fontId="45" fillId="8" borderId="27" xfId="7" applyNumberFormat="1" applyFont="1" applyFill="1" applyBorder="1" applyAlignment="1">
      <alignment horizontal="center"/>
    </xf>
    <xf numFmtId="4" fontId="52" fillId="0" borderId="2" xfId="0" applyNumberFormat="1" applyFont="1" applyBorder="1" applyAlignment="1">
      <alignment horizontal="center" vertical="top" wrapText="1"/>
    </xf>
    <xf numFmtId="4" fontId="50" fillId="3" borderId="2" xfId="9" applyNumberFormat="1" applyFont="1" applyFill="1" applyBorder="1" applyAlignment="1">
      <alignment horizontal="center"/>
    </xf>
    <xf numFmtId="4" fontId="51" fillId="0" borderId="2" xfId="9" applyNumberFormat="1" applyFont="1" applyBorder="1" applyAlignment="1">
      <alignment horizontal="center" vertical="distributed"/>
    </xf>
    <xf numFmtId="4" fontId="5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53" fillId="0" borderId="2" xfId="0" applyFont="1" applyBorder="1"/>
    <xf numFmtId="0" fontId="44" fillId="0" borderId="2" xfId="0" applyFont="1" applyBorder="1"/>
    <xf numFmtId="0" fontId="44" fillId="0" borderId="2" xfId="0" applyFont="1" applyBorder="1" applyAlignment="1">
      <alignment horizontal="center"/>
    </xf>
    <xf numFmtId="4" fontId="44" fillId="0" borderId="2" xfId="0" applyNumberFormat="1" applyFont="1" applyBorder="1"/>
    <xf numFmtId="0" fontId="44" fillId="0" borderId="2" xfId="6" applyFont="1" applyBorder="1"/>
    <xf numFmtId="0" fontId="44" fillId="0" borderId="2" xfId="53" applyFont="1" applyBorder="1" applyAlignment="1">
      <alignment horizontal="center"/>
    </xf>
    <xf numFmtId="4" fontId="44" fillId="0" borderId="2" xfId="7" applyNumberFormat="1" applyFont="1" applyBorder="1" applyAlignment="1">
      <alignment horizontal="right"/>
    </xf>
    <xf numFmtId="4" fontId="44" fillId="0" borderId="2" xfId="6" applyNumberFormat="1" applyFont="1" applyBorder="1"/>
    <xf numFmtId="2" fontId="52" fillId="0" borderId="2" xfId="67" applyNumberFormat="1" applyFont="1" applyBorder="1" applyAlignment="1">
      <alignment horizontal="center"/>
    </xf>
    <xf numFmtId="4" fontId="42" fillId="0" borderId="13" xfId="64" applyNumberFormat="1" applyFont="1" applyBorder="1" applyAlignment="1">
      <alignment horizontal="center" vertical="center"/>
    </xf>
    <xf numFmtId="0" fontId="42" fillId="4" borderId="5" xfId="64" applyFont="1" applyFill="1" applyBorder="1" applyAlignment="1">
      <alignment horizontal="left" vertical="top" wrapText="1"/>
    </xf>
    <xf numFmtId="4" fontId="15" fillId="0" borderId="5" xfId="0" applyNumberFormat="1" applyFont="1" applyBorder="1" applyAlignment="1">
      <alignment horizontal="center"/>
    </xf>
    <xf numFmtId="43" fontId="20" fillId="6" borderId="9" xfId="65" quotePrefix="1" applyFont="1" applyFill="1" applyBorder="1" applyAlignment="1" applyProtection="1">
      <alignment horizontal="right"/>
    </xf>
    <xf numFmtId="9" fontId="52" fillId="0" borderId="2" xfId="58" applyFont="1" applyBorder="1" applyAlignment="1">
      <alignment horizontal="center"/>
    </xf>
    <xf numFmtId="43" fontId="52" fillId="0" borderId="2" xfId="0" applyNumberFormat="1" applyFont="1" applyBorder="1" applyAlignment="1">
      <alignment horizontal="center"/>
    </xf>
    <xf numFmtId="164" fontId="15" fillId="5" borderId="29" xfId="66" applyNumberFormat="1" applyFont="1" applyFill="1" applyBorder="1" applyAlignment="1">
      <alignment horizontal="left"/>
    </xf>
    <xf numFmtId="43" fontId="20" fillId="5" borderId="28" xfId="65" quotePrefix="1" applyFont="1" applyFill="1" applyBorder="1" applyAlignment="1">
      <alignment horizontal="right"/>
    </xf>
    <xf numFmtId="43" fontId="20" fillId="0" borderId="14" xfId="65" quotePrefix="1" applyFont="1" applyFill="1" applyBorder="1" applyAlignment="1">
      <alignment horizontal="right"/>
    </xf>
    <xf numFmtId="43" fontId="57" fillId="5" borderId="23" xfId="0" applyNumberFormat="1" applyFont="1" applyFill="1" applyBorder="1"/>
    <xf numFmtId="43" fontId="20" fillId="5" borderId="28" xfId="64" applyNumberFormat="1" applyFont="1" applyFill="1" applyBorder="1" applyAlignment="1">
      <alignment horizontal="right"/>
    </xf>
    <xf numFmtId="43" fontId="20" fillId="5" borderId="28" xfId="64" applyNumberFormat="1" applyFont="1" applyFill="1" applyBorder="1"/>
    <xf numFmtId="0" fontId="58" fillId="3" borderId="2" xfId="9" applyFont="1" applyFill="1" applyBorder="1"/>
    <xf numFmtId="0" fontId="0" fillId="0" borderId="2" xfId="0" applyBorder="1"/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51" fillId="0" borderId="2" xfId="0" applyFont="1" applyBorder="1" applyAlignment="1">
      <alignment wrapText="1"/>
    </xf>
    <xf numFmtId="4" fontId="57" fillId="6" borderId="9" xfId="0" applyNumberFormat="1" applyFont="1" applyFill="1" applyBorder="1"/>
    <xf numFmtId="4" fontId="20" fillId="0" borderId="11" xfId="65" applyNumberFormat="1" applyFont="1" applyFill="1" applyBorder="1" applyAlignment="1" applyProtection="1">
      <alignment horizontal="right"/>
    </xf>
    <xf numFmtId="43" fontId="0" fillId="0" borderId="0" xfId="0" applyNumberFormat="1"/>
    <xf numFmtId="39" fontId="52" fillId="0" borderId="2" xfId="67" applyNumberFormat="1" applyFont="1" applyBorder="1" applyAlignment="1">
      <alignment horizontal="center"/>
    </xf>
    <xf numFmtId="0" fontId="7" fillId="0" borderId="6" xfId="6" applyFont="1" applyBorder="1"/>
    <xf numFmtId="0" fontId="45" fillId="0" borderId="6" xfId="6" applyFont="1" applyBorder="1"/>
    <xf numFmtId="0" fontId="45" fillId="0" borderId="6" xfId="6" applyFont="1" applyBorder="1" applyAlignment="1">
      <alignment horizontal="center"/>
    </xf>
    <xf numFmtId="4" fontId="45" fillId="0" borderId="6" xfId="6" applyNumberFormat="1" applyFont="1" applyBorder="1" applyAlignment="1">
      <alignment horizontal="center"/>
    </xf>
    <xf numFmtId="4" fontId="45" fillId="0" borderId="6" xfId="6" applyNumberFormat="1" applyFont="1" applyBorder="1" applyAlignment="1">
      <alignment horizontal="right"/>
    </xf>
    <xf numFmtId="0" fontId="5" fillId="0" borderId="1" xfId="6" applyFont="1" applyBorder="1"/>
    <xf numFmtId="0" fontId="44" fillId="0" borderId="1" xfId="6" applyFont="1" applyBorder="1"/>
    <xf numFmtId="0" fontId="44" fillId="0" borderId="1" xfId="6" applyFont="1" applyBorder="1" applyAlignment="1">
      <alignment horizontal="center"/>
    </xf>
    <xf numFmtId="4" fontId="44" fillId="0" borderId="1" xfId="7" applyNumberFormat="1" applyFont="1" applyBorder="1" applyAlignment="1">
      <alignment horizontal="right"/>
    </xf>
    <xf numFmtId="4" fontId="44" fillId="0" borderId="1" xfId="6" applyNumberFormat="1" applyFont="1" applyBorder="1"/>
    <xf numFmtId="0" fontId="5" fillId="0" borderId="2" xfId="6" applyFont="1" applyBorder="1"/>
    <xf numFmtId="0" fontId="44" fillId="0" borderId="2" xfId="6" applyFont="1" applyBorder="1" applyAlignment="1">
      <alignment horizontal="center"/>
    </xf>
    <xf numFmtId="4" fontId="46" fillId="0" borderId="2" xfId="6" applyNumberFormat="1" applyFont="1" applyBorder="1" applyAlignment="1">
      <alignment horizontal="right" vertical="top" wrapText="1"/>
    </xf>
    <xf numFmtId="4" fontId="44" fillId="0" borderId="2" xfId="6" applyNumberFormat="1" applyFont="1" applyBorder="1" applyAlignment="1">
      <alignment horizontal="right" vertical="top" wrapText="1"/>
    </xf>
    <xf numFmtId="4" fontId="44" fillId="0" borderId="2" xfId="6" applyNumberFormat="1" applyFont="1" applyBorder="1" applyAlignment="1">
      <alignment horizontal="right"/>
    </xf>
    <xf numFmtId="4" fontId="44" fillId="2" borderId="2" xfId="6" applyNumberFormat="1" applyFont="1" applyFill="1" applyBorder="1" applyAlignment="1">
      <alignment horizontal="right" vertical="center" wrapText="1"/>
    </xf>
    <xf numFmtId="4" fontId="36" fillId="0" borderId="2" xfId="0" applyNumberFormat="1" applyFont="1" applyBorder="1"/>
    <xf numFmtId="49" fontId="36" fillId="0" borderId="2" xfId="0" applyNumberFormat="1" applyFont="1" applyBorder="1" applyAlignment="1">
      <alignment horizontal="center"/>
    </xf>
    <xf numFmtId="172" fontId="21" fillId="0" borderId="0" xfId="64" applyNumberFormat="1" applyFont="1" applyAlignment="1">
      <alignment horizontal="right"/>
    </xf>
    <xf numFmtId="0" fontId="6" fillId="0" borderId="25" xfId="0" applyFont="1" applyBorder="1" applyAlignment="1">
      <alignment vertical="center"/>
    </xf>
    <xf numFmtId="0" fontId="6" fillId="0" borderId="26" xfId="0" applyFont="1" applyBorder="1"/>
    <xf numFmtId="0" fontId="6" fillId="0" borderId="14" xfId="0" applyFont="1" applyBorder="1"/>
    <xf numFmtId="0" fontId="0" fillId="0" borderId="13" xfId="0" applyBorder="1"/>
    <xf numFmtId="4" fontId="39" fillId="0" borderId="13" xfId="64" applyNumberFormat="1" applyFont="1" applyBorder="1" applyAlignment="1">
      <alignment vertical="center"/>
    </xf>
    <xf numFmtId="4" fontId="20" fillId="7" borderId="10" xfId="65" applyNumberFormat="1" applyFont="1" applyFill="1" applyBorder="1" applyAlignment="1">
      <alignment horizontal="center" vertical="center"/>
    </xf>
    <xf numFmtId="0" fontId="20" fillId="0" borderId="0" xfId="64" applyFont="1" applyAlignment="1">
      <alignment horizontal="left" vertical="center"/>
    </xf>
    <xf numFmtId="4" fontId="15" fillId="0" borderId="0" xfId="0" applyNumberFormat="1" applyFont="1" applyAlignment="1">
      <alignment horizontal="right"/>
    </xf>
    <xf numFmtId="0" fontId="15" fillId="0" borderId="0" xfId="59" applyFont="1" applyAlignment="1">
      <alignment horizontal="center"/>
    </xf>
    <xf numFmtId="4" fontId="20" fillId="0" borderId="0" xfId="64" applyNumberFormat="1" applyFont="1" applyAlignment="1">
      <alignment vertical="center"/>
    </xf>
    <xf numFmtId="0" fontId="15" fillId="0" borderId="0" xfId="64" applyFont="1" applyAlignment="1">
      <alignment horizontal="center" vertical="center"/>
    </xf>
    <xf numFmtId="0" fontId="20" fillId="0" borderId="0" xfId="64" applyFont="1" applyAlignment="1">
      <alignment horizontal="right" vertical="center"/>
    </xf>
    <xf numFmtId="4" fontId="15" fillId="0" borderId="0" xfId="64" applyNumberFormat="1" applyFont="1" applyAlignment="1">
      <alignment vertical="center"/>
    </xf>
    <xf numFmtId="43" fontId="15" fillId="0" borderId="14" xfId="64" applyNumberFormat="1" applyFont="1" applyBorder="1" applyAlignment="1">
      <alignment horizontal="right" vertical="center"/>
    </xf>
    <xf numFmtId="4" fontId="40" fillId="0" borderId="0" xfId="64" applyNumberFormat="1" applyFont="1" applyAlignment="1">
      <alignment horizontal="left" vertical="center"/>
    </xf>
    <xf numFmtId="0" fontId="33" fillId="0" borderId="0" xfId="64" applyFont="1" applyAlignment="1">
      <alignment horizontal="left" vertical="center"/>
    </xf>
    <xf numFmtId="0" fontId="40" fillId="0" borderId="0" xfId="64" applyFont="1" applyAlignment="1">
      <alignment vertical="center"/>
    </xf>
    <xf numFmtId="43" fontId="40" fillId="0" borderId="14" xfId="64" applyNumberFormat="1" applyFont="1" applyBorder="1" applyAlignment="1">
      <alignment horizontal="right" vertical="center"/>
    </xf>
    <xf numFmtId="2" fontId="40" fillId="0" borderId="0" xfId="64" applyNumberFormat="1" applyFont="1" applyAlignment="1">
      <alignment horizontal="center" vertical="center"/>
    </xf>
    <xf numFmtId="4" fontId="40" fillId="0" borderId="14" xfId="64" applyNumberFormat="1" applyFont="1" applyBorder="1" applyAlignment="1">
      <alignment vertical="center"/>
    </xf>
    <xf numFmtId="4" fontId="15" fillId="0" borderId="0" xfId="64" applyNumberFormat="1" applyFont="1" applyAlignment="1">
      <alignment horizontal="center" vertical="center"/>
    </xf>
    <xf numFmtId="0" fontId="20" fillId="0" borderId="0" xfId="64" applyFont="1" applyAlignment="1">
      <alignment horizontal="center" vertical="center"/>
    </xf>
    <xf numFmtId="4" fontId="20" fillId="0" borderId="0" xfId="64" applyNumberFormat="1" applyFont="1" applyAlignment="1">
      <alignment horizontal="left" vertical="center"/>
    </xf>
    <xf numFmtId="0" fontId="15" fillId="0" borderId="0" xfId="64" applyFont="1"/>
    <xf numFmtId="0" fontId="15" fillId="0" borderId="0" xfId="64" applyFont="1" applyAlignment="1">
      <alignment vertical="center"/>
    </xf>
    <xf numFmtId="43" fontId="20" fillId="0" borderId="14" xfId="64" applyNumberFormat="1" applyFont="1" applyBorder="1" applyAlignment="1">
      <alignment horizontal="right" vertical="center"/>
    </xf>
    <xf numFmtId="0" fontId="25" fillId="0" borderId="13" xfId="64" applyFont="1" applyBorder="1"/>
    <xf numFmtId="0" fontId="25" fillId="0" borderId="0" xfId="64" applyFont="1"/>
    <xf numFmtId="0" fontId="25" fillId="0" borderId="14" xfId="64" applyFont="1" applyBorder="1"/>
    <xf numFmtId="0" fontId="15" fillId="0" borderId="13" xfId="64" applyFont="1" applyBorder="1"/>
    <xf numFmtId="0" fontId="27" fillId="0" borderId="0" xfId="64" applyFont="1"/>
    <xf numFmtId="0" fontId="15" fillId="0" borderId="14" xfId="64" applyFont="1" applyBorder="1"/>
    <xf numFmtId="176" fontId="0" fillId="0" borderId="0" xfId="0" applyNumberFormat="1"/>
    <xf numFmtId="43" fontId="0" fillId="0" borderId="0" xfId="67" applyFont="1"/>
    <xf numFmtId="0" fontId="6" fillId="0" borderId="32" xfId="0" applyFont="1" applyBorder="1"/>
    <xf numFmtId="4" fontId="6" fillId="0" borderId="33" xfId="0" applyNumberFormat="1" applyFont="1" applyBorder="1" applyAlignment="1">
      <alignment horizontal="center"/>
    </xf>
    <xf numFmtId="0" fontId="6" fillId="0" borderId="33" xfId="0" applyFont="1" applyBorder="1"/>
    <xf numFmtId="0" fontId="6" fillId="0" borderId="33" xfId="0" applyFont="1" applyBorder="1" applyAlignment="1">
      <alignment horizontal="center" vertical="center"/>
    </xf>
    <xf numFmtId="0" fontId="6" fillId="4" borderId="33" xfId="0" applyFont="1" applyFill="1" applyBorder="1"/>
    <xf numFmtId="4" fontId="18" fillId="0" borderId="34" xfId="0" applyNumberFormat="1" applyFont="1" applyBorder="1"/>
    <xf numFmtId="0" fontId="6" fillId="0" borderId="35" xfId="0" applyFont="1" applyBorder="1"/>
    <xf numFmtId="4" fontId="6" fillId="0" borderId="0" xfId="0" applyNumberFormat="1" applyFont="1" applyAlignment="1">
      <alignment horizontal="center"/>
    </xf>
    <xf numFmtId="4" fontId="18" fillId="0" borderId="36" xfId="0" applyNumberFormat="1" applyFont="1" applyBorder="1"/>
    <xf numFmtId="0" fontId="0" fillId="0" borderId="35" xfId="0" applyBorder="1"/>
    <xf numFmtId="4" fontId="21" fillId="0" borderId="35" xfId="64" applyNumberFormat="1" applyFont="1" applyBorder="1" applyAlignment="1">
      <alignment vertical="center"/>
    </xf>
    <xf numFmtId="4" fontId="37" fillId="0" borderId="0" xfId="0" applyNumberFormat="1" applyFont="1" applyAlignment="1">
      <alignment horizontal="center"/>
    </xf>
    <xf numFmtId="0" fontId="35" fillId="0" borderId="36" xfId="0" applyFont="1" applyBorder="1"/>
    <xf numFmtId="4" fontId="49" fillId="0" borderId="36" xfId="0" applyNumberFormat="1" applyFont="1" applyBorder="1" applyAlignment="1">
      <alignment horizontal="centerContinuous"/>
    </xf>
    <xf numFmtId="4" fontId="40" fillId="0" borderId="0" xfId="64" applyNumberFormat="1" applyFont="1" applyAlignment="1">
      <alignment horizontal="center" vertical="center"/>
    </xf>
    <xf numFmtId="39" fontId="32" fillId="0" borderId="36" xfId="64" applyNumberFormat="1" applyFont="1" applyBorder="1" applyAlignment="1">
      <alignment horizontal="right"/>
    </xf>
    <xf numFmtId="0" fontId="20" fillId="0" borderId="37" xfId="0" applyFont="1" applyBorder="1" applyAlignment="1">
      <alignment horizontal="centerContinuous"/>
    </xf>
    <xf numFmtId="4" fontId="20" fillId="0" borderId="38" xfId="0" applyNumberFormat="1" applyFont="1" applyBorder="1" applyAlignment="1">
      <alignment horizontal="center"/>
    </xf>
    <xf numFmtId="0" fontId="20" fillId="0" borderId="38" xfId="0" applyFont="1" applyBorder="1"/>
    <xf numFmtId="0" fontId="20" fillId="0" borderId="38" xfId="0" applyFont="1" applyBorder="1" applyAlignment="1">
      <alignment horizontal="center" vertical="center"/>
    </xf>
    <xf numFmtId="0" fontId="0" fillId="0" borderId="38" xfId="0" applyBorder="1"/>
    <xf numFmtId="0" fontId="0" fillId="0" borderId="38" xfId="0" applyBorder="1" applyAlignment="1">
      <alignment horizontal="right"/>
    </xf>
    <xf numFmtId="172" fontId="21" fillId="0" borderId="38" xfId="64" applyNumberFormat="1" applyFont="1" applyBorder="1" applyAlignment="1">
      <alignment horizontal="right"/>
    </xf>
    <xf numFmtId="172" fontId="21" fillId="0" borderId="39" xfId="64" applyNumberFormat="1" applyFont="1" applyBorder="1" applyAlignment="1">
      <alignment horizontal="right"/>
    </xf>
    <xf numFmtId="10" fontId="15" fillId="0" borderId="0" xfId="58" applyNumberFormat="1" applyFont="1" applyBorder="1" applyAlignment="1">
      <alignment horizontal="center" vertical="center"/>
    </xf>
    <xf numFmtId="0" fontId="38" fillId="0" borderId="0" xfId="64" applyFont="1" applyAlignment="1">
      <alignment horizontal="center"/>
    </xf>
    <xf numFmtId="0" fontId="38" fillId="0" borderId="14" xfId="64" applyFont="1" applyBorder="1" applyAlignment="1">
      <alignment horizontal="center"/>
    </xf>
    <xf numFmtId="0" fontId="34" fillId="0" borderId="15" xfId="64" applyFont="1" applyBorder="1"/>
    <xf numFmtId="0" fontId="34" fillId="0" borderId="16" xfId="64" applyFont="1" applyBorder="1"/>
    <xf numFmtId="0" fontId="34" fillId="0" borderId="17" xfId="64" applyFont="1" applyBorder="1"/>
    <xf numFmtId="0" fontId="21" fillId="0" borderId="13" xfId="64" applyFont="1" applyBorder="1" applyAlignment="1">
      <alignment horizontal="center"/>
    </xf>
    <xf numFmtId="0" fontId="21" fillId="0" borderId="0" xfId="64" applyFont="1" applyAlignment="1">
      <alignment horizontal="center"/>
    </xf>
    <xf numFmtId="0" fontId="21" fillId="0" borderId="14" xfId="64" applyFont="1" applyBorder="1" applyAlignment="1">
      <alignment horizontal="center"/>
    </xf>
    <xf numFmtId="0" fontId="15" fillId="0" borderId="13" xfId="64" applyFont="1" applyBorder="1" applyAlignment="1">
      <alignment wrapText="1"/>
    </xf>
    <xf numFmtId="0" fontId="15" fillId="0" borderId="0" xfId="64" applyFont="1" applyAlignment="1">
      <alignment wrapText="1"/>
    </xf>
    <xf numFmtId="0" fontId="15" fillId="0" borderId="14" xfId="64" applyFont="1" applyBorder="1" applyAlignment="1">
      <alignment wrapText="1"/>
    </xf>
    <xf numFmtId="0" fontId="25" fillId="0" borderId="13" xfId="64" applyFont="1" applyBorder="1"/>
    <xf numFmtId="0" fontId="25" fillId="0" borderId="0" xfId="64" applyFont="1"/>
    <xf numFmtId="0" fontId="25" fillId="0" borderId="14" xfId="64" applyFont="1" applyBorder="1"/>
    <xf numFmtId="0" fontId="26" fillId="0" borderId="13" xfId="64" applyFont="1" applyBorder="1"/>
    <xf numFmtId="0" fontId="26" fillId="0" borderId="0" xfId="64" applyFont="1"/>
    <xf numFmtId="0" fontId="26" fillId="0" borderId="14" xfId="64" applyFont="1" applyBorder="1"/>
    <xf numFmtId="0" fontId="24" fillId="0" borderId="13" xfId="64" applyFont="1" applyBorder="1"/>
    <xf numFmtId="0" fontId="24" fillId="0" borderId="0" xfId="64" applyFont="1"/>
    <xf numFmtId="0" fontId="24" fillId="0" borderId="14" xfId="64" applyFont="1" applyBorder="1"/>
    <xf numFmtId="0" fontId="21" fillId="0" borderId="35" xfId="64" applyFont="1" applyBorder="1" applyAlignment="1">
      <alignment horizontal="center"/>
    </xf>
    <xf numFmtId="0" fontId="38" fillId="0" borderId="35" xfId="64" applyFont="1" applyBorder="1" applyAlignment="1">
      <alignment horizontal="center"/>
    </xf>
    <xf numFmtId="0" fontId="38" fillId="0" borderId="36" xfId="64" applyFont="1" applyBorder="1" applyAlignment="1">
      <alignment horizontal="center"/>
    </xf>
    <xf numFmtId="0" fontId="16" fillId="7" borderId="30" xfId="9" applyFont="1" applyFill="1" applyBorder="1" applyAlignment="1">
      <alignment horizontal="center"/>
    </xf>
    <xf numFmtId="0" fontId="16" fillId="7" borderId="6" xfId="9" applyFont="1" applyFill="1" applyBorder="1" applyAlignment="1">
      <alignment horizontal="center"/>
    </xf>
    <xf numFmtId="0" fontId="16" fillId="7" borderId="31" xfId="9" applyFont="1" applyFill="1" applyBorder="1" applyAlignment="1">
      <alignment horizontal="center"/>
    </xf>
    <xf numFmtId="0" fontId="38" fillId="0" borderId="13" xfId="64" applyFont="1" applyBorder="1" applyAlignment="1">
      <alignment horizontal="center"/>
    </xf>
    <xf numFmtId="0" fontId="45" fillId="0" borderId="2" xfId="6" applyFont="1" applyBorder="1" applyAlignment="1">
      <alignment horizontal="center"/>
    </xf>
    <xf numFmtId="0" fontId="14" fillId="3" borderId="21" xfId="6" applyFont="1" applyFill="1" applyBorder="1" applyAlignment="1">
      <alignment horizontal="center"/>
    </xf>
    <xf numFmtId="0" fontId="14" fillId="3" borderId="22" xfId="6" applyFont="1" applyFill="1" applyBorder="1" applyAlignment="1">
      <alignment horizontal="center"/>
    </xf>
    <xf numFmtId="0" fontId="14" fillId="3" borderId="23" xfId="6" applyFont="1" applyFill="1" applyBorder="1" applyAlignment="1">
      <alignment horizontal="center"/>
    </xf>
  </cellXfs>
  <cellStyles count="68">
    <cellStyle name="Comma 2" xfId="10" xr:uid="{00000000-0005-0000-0000-000001000000}"/>
    <cellStyle name="Comma 3" xfId="7" xr:uid="{00000000-0005-0000-0000-000002000000}"/>
    <cellStyle name="Comma 3 2" xfId="32" xr:uid="{00000000-0005-0000-0000-000003000000}"/>
    <cellStyle name="Comma 4" xfId="35" xr:uid="{00000000-0005-0000-0000-000004000000}"/>
    <cellStyle name="Millares" xfId="67" builtinId="3"/>
    <cellStyle name="Millares [0] 3" xfId="28" xr:uid="{00000000-0005-0000-0000-000005000000}"/>
    <cellStyle name="Millares [0] 5" xfId="19" xr:uid="{00000000-0005-0000-0000-000006000000}"/>
    <cellStyle name="Millares 10 2" xfId="24" xr:uid="{00000000-0005-0000-0000-000007000000}"/>
    <cellStyle name="Millares 10 2 2" xfId="38" xr:uid="{00000000-0005-0000-0000-000008000000}"/>
    <cellStyle name="Millares 12 5" xfId="25" xr:uid="{00000000-0005-0000-0000-000009000000}"/>
    <cellStyle name="Millares 16 3" xfId="22" xr:uid="{00000000-0005-0000-0000-00000A000000}"/>
    <cellStyle name="Millares 17" xfId="40" xr:uid="{00000000-0005-0000-0000-00000B000000}"/>
    <cellStyle name="Millares 2" xfId="11" xr:uid="{00000000-0005-0000-0000-00000C000000}"/>
    <cellStyle name="Millares 2 2" xfId="17" xr:uid="{00000000-0005-0000-0000-00000D000000}"/>
    <cellStyle name="Millares 2 2 2 2" xfId="26" xr:uid="{00000000-0005-0000-0000-00000E000000}"/>
    <cellStyle name="Millares 2 3" xfId="46" xr:uid="{00000000-0005-0000-0000-00000F000000}"/>
    <cellStyle name="Millares 2 4" xfId="55" xr:uid="{00000000-0005-0000-0000-000010000000}"/>
    <cellStyle name="Millares 2 5" xfId="65" xr:uid="{00000000-0005-0000-0000-000011000000}"/>
    <cellStyle name="Millares 3" xfId="45" xr:uid="{00000000-0005-0000-0000-000012000000}"/>
    <cellStyle name="Millares 3 2 2" xfId="18" xr:uid="{00000000-0005-0000-0000-000013000000}"/>
    <cellStyle name="Millares 4" xfId="47" xr:uid="{00000000-0005-0000-0000-000014000000}"/>
    <cellStyle name="Millares 5" xfId="54" xr:uid="{00000000-0005-0000-0000-000015000000}"/>
    <cellStyle name="Millares 6" xfId="31" xr:uid="{00000000-0005-0000-0000-000016000000}"/>
    <cellStyle name="Millares 7" xfId="29" xr:uid="{00000000-0005-0000-0000-000017000000}"/>
    <cellStyle name="Millares 9" xfId="20" xr:uid="{00000000-0005-0000-0000-000018000000}"/>
    <cellStyle name="Moneda 17" xfId="15" xr:uid="{00000000-0005-0000-0000-00001A000000}"/>
    <cellStyle name="Moneda 2" xfId="56" xr:uid="{00000000-0005-0000-0000-00001B000000}"/>
    <cellStyle name="Moneda 2 2" xfId="66" xr:uid="{00000000-0005-0000-0000-00001C000000}"/>
    <cellStyle name="Moneda 20" xfId="48" xr:uid="{00000000-0005-0000-0000-00001D000000}"/>
    <cellStyle name="Moneda 4" xfId="60" xr:uid="{00000000-0005-0000-0000-00001E000000}"/>
    <cellStyle name="Moneda 7" xfId="12" xr:uid="{00000000-0005-0000-0000-00001F000000}"/>
    <cellStyle name="Normal" xfId="0" builtinId="0"/>
    <cellStyle name="Normal 10" xfId="50" xr:uid="{00000000-0005-0000-0000-000021000000}"/>
    <cellStyle name="Normal 10 2" xfId="52" xr:uid="{00000000-0005-0000-0000-000022000000}"/>
    <cellStyle name="Normal 13 2 2" xfId="23" xr:uid="{00000000-0005-0000-0000-000023000000}"/>
    <cellStyle name="Normal 15" xfId="27" xr:uid="{00000000-0005-0000-0000-000024000000}"/>
    <cellStyle name="Normal 16" xfId="36" xr:uid="{00000000-0005-0000-0000-000025000000}"/>
    <cellStyle name="Normal 2" xfId="34" xr:uid="{00000000-0005-0000-0000-000026000000}"/>
    <cellStyle name="Normal 2 2" xfId="6" xr:uid="{00000000-0005-0000-0000-000027000000}"/>
    <cellStyle name="Normal 2 2 2" xfId="49" xr:uid="{00000000-0005-0000-0000-000028000000}"/>
    <cellStyle name="Normal 2 2 2 2" xfId="21" xr:uid="{00000000-0005-0000-0000-000029000000}"/>
    <cellStyle name="Normal 2 2 3 2" xfId="42" xr:uid="{00000000-0005-0000-0000-00002A000000}"/>
    <cellStyle name="Normal 2 3" xfId="30" xr:uid="{00000000-0005-0000-0000-00002B000000}"/>
    <cellStyle name="Normal 2 3 2" xfId="57" xr:uid="{00000000-0005-0000-0000-00002C000000}"/>
    <cellStyle name="Normal 2 4" xfId="64" xr:uid="{00000000-0005-0000-0000-00002D000000}"/>
    <cellStyle name="Normal 2 5" xfId="8" xr:uid="{00000000-0005-0000-0000-00002E000000}"/>
    <cellStyle name="Normal 3" xfId="9" xr:uid="{00000000-0005-0000-0000-00002F000000}"/>
    <cellStyle name="Normal 3 2" xfId="53" xr:uid="{00000000-0005-0000-0000-000030000000}"/>
    <cellStyle name="Normal 3 3" xfId="33" xr:uid="{00000000-0005-0000-0000-000031000000}"/>
    <cellStyle name="Normal 4" xfId="44" xr:uid="{00000000-0005-0000-0000-000032000000}"/>
    <cellStyle name="Normal 4 2 3 6 2" xfId="37" xr:uid="{00000000-0005-0000-0000-000033000000}"/>
    <cellStyle name="Normal 46" xfId="14" xr:uid="{00000000-0005-0000-0000-000034000000}"/>
    <cellStyle name="Normal 5 2" xfId="39" xr:uid="{00000000-0005-0000-0000-000035000000}"/>
    <cellStyle name="Normal 6 2" xfId="43" xr:uid="{00000000-0005-0000-0000-000036000000}"/>
    <cellStyle name="Normal 8 2" xfId="16" xr:uid="{00000000-0005-0000-0000-000037000000}"/>
    <cellStyle name="Normal 9 2" xfId="41" xr:uid="{00000000-0005-0000-0000-000038000000}"/>
    <cellStyle name="Normal_ACUEDUCTO LAS GUAZUMAS PARTE A" xfId="62" xr:uid="{00000000-0005-0000-0000-000039000000}"/>
    <cellStyle name="Normal_Adicional_Construccion_Juzgado_de_Paz__Boca_Chica_con_nuevo" xfId="63" xr:uid="{00000000-0005-0000-0000-00003A000000}"/>
    <cellStyle name="Normal_Hoja1" xfId="59" xr:uid="{00000000-0005-0000-0000-00003B000000}"/>
    <cellStyle name="Normal_Libro1" xfId="61" xr:uid="{00000000-0005-0000-0000-00003C000000}"/>
    <cellStyle name="Partida" xfId="3" xr:uid="{00000000-0005-0000-0000-00003D000000}"/>
    <cellStyle name="Percent 2" xfId="13" xr:uid="{00000000-0005-0000-0000-00003F000000}"/>
    <cellStyle name="Porcentaje" xfId="58" builtinId="5"/>
    <cellStyle name="Porcentaje 3" xfId="51" xr:uid="{00000000-0005-0000-0000-000040000000}"/>
    <cellStyle name="Subpartida" xfId="1" xr:uid="{00000000-0005-0000-0000-000041000000}"/>
    <cellStyle name="Subtitulo" xfId="4" xr:uid="{00000000-0005-0000-0000-000042000000}"/>
    <cellStyle name="Subtotal" xfId="5" xr:uid="{00000000-0005-0000-0000-000043000000}"/>
    <cellStyle name="Titulo" xfId="2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235325</xdr:colOff>
      <xdr:row>0</xdr:row>
      <xdr:rowOff>168088</xdr:rowOff>
    </xdr:from>
    <xdr:to>
      <xdr:col>1</xdr:col>
      <xdr:colOff>649942</xdr:colOff>
      <xdr:row>4</xdr:row>
      <xdr:rowOff>56029</xdr:rowOff>
    </xdr:to>
    <xdr:pic>
      <xdr:nvPicPr>
        <xdr:cNvPr id="2" name="Picture 1" descr="Junta Municipal del Distrito De Hatillo, profile picture">
          <a:extLst>
            <a:ext uri="{FF2B5EF4-FFF2-40B4-BE49-F238E27FC236}">
              <a16:creationId xmlns:a16="http://schemas.microsoft.com/office/drawing/2014/main" id="{5573CC26-51D6-03E7-9A00-C2DC5468D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5" y="168088"/>
          <a:ext cx="1098176" cy="88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114300</xdr:rowOff>
    </xdr:from>
    <xdr:to>
      <xdr:col>0</xdr:col>
      <xdr:colOff>1266825</xdr:colOff>
      <xdr:row>4</xdr:row>
      <xdr:rowOff>161925</xdr:rowOff>
    </xdr:to>
    <xdr:pic>
      <xdr:nvPicPr>
        <xdr:cNvPr id="2" name="Picture 1" descr="Junta Municipal del Distrito De Hatillo, profile picture">
          <a:extLst>
            <a:ext uri="{FF2B5EF4-FFF2-40B4-BE49-F238E27FC236}">
              <a16:creationId xmlns:a16="http://schemas.microsoft.com/office/drawing/2014/main" id="{D405E469-EA4E-91A8-3118-D8415C65F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4300"/>
          <a:ext cx="90487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1</xdr:col>
      <xdr:colOff>581025</xdr:colOff>
      <xdr:row>4</xdr:row>
      <xdr:rowOff>9525</xdr:rowOff>
    </xdr:to>
    <xdr:pic>
      <xdr:nvPicPr>
        <xdr:cNvPr id="2" name="Picture 1" descr="Junta Municipal del Distrito De Hatillo, profile picture">
          <a:extLst>
            <a:ext uri="{FF2B5EF4-FFF2-40B4-BE49-F238E27FC236}">
              <a16:creationId xmlns:a16="http://schemas.microsoft.com/office/drawing/2014/main" id="{5E76A824-C841-1F32-576F-8B04D19B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9334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sto%20y%20Presupuesto\000%20PRESUPUESTOS%20(2013)\000%20PENDIENTES%202013\000%20ANALISIS%20DE%20COSTO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sto%20y%20Presupuesto\000%20PRESUPUESTOS%20(2014)\000%20ENVIADOS%202014\CONSTRUCCION%20DE%20ACERAS%20Y%20CONTENES%20ENTRE%2027%20DE%20FEBRERO%20Y%20JOSE%20AIBAR%20CASTELLAN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ziza\AppData\Roaming\Microsoft\Excel\Users\Aziza\Downloads\palacios%20dwg\ANALISIS%20DE%20COS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Costo%20y%20Presupuesto\AppData\Roaming\Microsoft\Excel\Documents%20and%20Settings\Administrador\Escritorio\EXCEL\ANALISIS%20DE%20COSTOS%20CONSTRUCCION\Copia%20de%20analisis%20de%20costos%20genera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sto%20y%20Presupuesto\Licitaci&#243;n%20de%20Obras\ANALISIS%20DE%20COSTO%2020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sto%20y%20Presupuesto\PRESUPUESTOS%20(2013)\ENVIADOS\CONSTRUCCION%20DE%20ACERAS%20Y%20CONTENES%20ENTRE%2027%20DE%20FEBRERO%20Y%20JOSE%20AIBAR%20CASTELLAN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sto%20y%20Presupuesto\000%20ANALISIS%20DE%20COSTO%20(01)%20%20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36\Costo%20&amp;%20Presupuesto\mickey\INGENIERIA\proyecto%20manuel%20remodela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.O Y Rendtos"/>
      <sheetName val="Analisis de Costos"/>
      <sheetName val="RESUMEN"/>
      <sheetName val="ANALISIS OBRAS DE DRENAJE"/>
      <sheetName val="ANALISIS NUEVOS"/>
      <sheetName val="Hoja1"/>
      <sheetName val="000 ANALISIS DE COSTO 2013"/>
      <sheetName val="calculos"/>
      <sheetName val="Rendimiento Materiales"/>
      <sheetName val="Rendimientos OM"/>
      <sheetName val="resumen1"/>
      <sheetName val="ANALISIS NUEVOS (2)"/>
      <sheetName val="Rendimientos y M.O"/>
    </sheetNames>
    <sheetDataSet>
      <sheetData sheetId="0" refreshError="1">
        <row r="10">
          <cell r="F10">
            <v>2300</v>
          </cell>
        </row>
        <row r="300">
          <cell r="F300">
            <v>218.75</v>
          </cell>
        </row>
        <row r="302">
          <cell r="F302">
            <v>676.28</v>
          </cell>
        </row>
        <row r="454">
          <cell r="F454">
            <v>131.53</v>
          </cell>
        </row>
      </sheetData>
      <sheetData sheetId="1" refreshError="1">
        <row r="7">
          <cell r="H7">
            <v>557</v>
          </cell>
          <cell r="J7">
            <v>433</v>
          </cell>
        </row>
        <row r="15">
          <cell r="M15">
            <v>14.848000000000001</v>
          </cell>
        </row>
        <row r="16">
          <cell r="M16">
            <v>11.6</v>
          </cell>
        </row>
        <row r="17">
          <cell r="M17">
            <v>12.373333333333333</v>
          </cell>
        </row>
        <row r="18">
          <cell r="M18">
            <v>13.748148148148148</v>
          </cell>
        </row>
        <row r="19">
          <cell r="M19">
            <v>13.748148148148148</v>
          </cell>
        </row>
        <row r="20">
          <cell r="M20">
            <v>25.433333333333334</v>
          </cell>
        </row>
        <row r="22">
          <cell r="M22">
            <v>27.381818181818183</v>
          </cell>
        </row>
        <row r="29">
          <cell r="M29">
            <v>43.3</v>
          </cell>
        </row>
        <row r="31">
          <cell r="M31">
            <v>23.618181818181817</v>
          </cell>
        </row>
        <row r="33">
          <cell r="M33">
            <v>140.35264483627202</v>
          </cell>
        </row>
        <row r="34">
          <cell r="M34">
            <v>126.63636363636364</v>
          </cell>
        </row>
        <row r="36">
          <cell r="M36">
            <v>99.5</v>
          </cell>
        </row>
        <row r="38">
          <cell r="M38">
            <v>108.57894736842105</v>
          </cell>
        </row>
        <row r="39">
          <cell r="M39">
            <v>171.91666666666666</v>
          </cell>
        </row>
        <row r="41">
          <cell r="M41">
            <v>128.94999999999999</v>
          </cell>
        </row>
        <row r="44">
          <cell r="M44">
            <v>81.1875</v>
          </cell>
        </row>
        <row r="45">
          <cell r="M45">
            <v>14.942028985507246</v>
          </cell>
        </row>
        <row r="46">
          <cell r="M46">
            <v>99.92307692307692</v>
          </cell>
        </row>
        <row r="47">
          <cell r="M47">
            <v>86.6</v>
          </cell>
        </row>
        <row r="51">
          <cell r="M51">
            <v>57.92307692307692</v>
          </cell>
        </row>
        <row r="54">
          <cell r="M54">
            <v>99.3125</v>
          </cell>
        </row>
        <row r="56">
          <cell r="M56">
            <v>35.692307692307693</v>
          </cell>
        </row>
        <row r="58">
          <cell r="M58">
            <v>75.3</v>
          </cell>
        </row>
        <row r="66">
          <cell r="M66">
            <v>86.375</v>
          </cell>
        </row>
        <row r="81">
          <cell r="M81">
            <v>68.454545454545453</v>
          </cell>
        </row>
        <row r="120">
          <cell r="M120">
            <v>162.375</v>
          </cell>
        </row>
        <row r="196">
          <cell r="M196">
            <v>998.4</v>
          </cell>
        </row>
        <row r="199">
          <cell r="M199">
            <v>359.42857142857144</v>
          </cell>
        </row>
        <row r="206">
          <cell r="O206">
            <v>59.393218322427138</v>
          </cell>
        </row>
        <row r="211">
          <cell r="M211">
            <v>192</v>
          </cell>
        </row>
        <row r="212">
          <cell r="M212">
            <v>126.70050761421321</v>
          </cell>
        </row>
        <row r="229">
          <cell r="M229">
            <v>257.875</v>
          </cell>
        </row>
        <row r="230">
          <cell r="M230">
            <v>1.6547770700636943</v>
          </cell>
        </row>
        <row r="231">
          <cell r="M231">
            <v>1.1055319148936171</v>
          </cell>
        </row>
        <row r="233">
          <cell r="M233">
            <v>0.55276595744680856</v>
          </cell>
        </row>
        <row r="234">
          <cell r="M234">
            <v>4.1238095238095234</v>
          </cell>
        </row>
        <row r="235">
          <cell r="M235">
            <v>2.2205128205128206</v>
          </cell>
        </row>
        <row r="237">
          <cell r="M237">
            <v>1.1055319148936171</v>
          </cell>
        </row>
        <row r="321">
          <cell r="M321">
            <v>91.984569224174891</v>
          </cell>
        </row>
        <row r="322">
          <cell r="M322">
            <v>107.3</v>
          </cell>
        </row>
        <row r="330">
          <cell r="M330">
            <v>107.3</v>
          </cell>
        </row>
        <row r="331">
          <cell r="M331">
            <v>137.91773778920307</v>
          </cell>
        </row>
        <row r="346">
          <cell r="M346">
            <v>15.328571428571429</v>
          </cell>
        </row>
        <row r="430">
          <cell r="M430">
            <v>107.3</v>
          </cell>
        </row>
        <row r="533">
          <cell r="M533">
            <v>98.409969918349802</v>
          </cell>
        </row>
        <row r="545">
          <cell r="M545">
            <v>486.51685393258424</v>
          </cell>
        </row>
        <row r="546">
          <cell r="M546">
            <v>534.5679012345679</v>
          </cell>
        </row>
        <row r="567">
          <cell r="M567">
            <v>288.8235294117647</v>
          </cell>
        </row>
        <row r="583">
          <cell r="M583">
            <v>20.184782608695652</v>
          </cell>
        </row>
        <row r="584">
          <cell r="M584">
            <v>11.53416149068323</v>
          </cell>
        </row>
        <row r="649">
          <cell r="M649">
            <v>325.78947368421052</v>
          </cell>
        </row>
        <row r="650">
          <cell r="M650">
            <v>371.4</v>
          </cell>
        </row>
        <row r="715">
          <cell r="M715">
            <v>742.8</v>
          </cell>
        </row>
        <row r="730">
          <cell r="M730">
            <v>464.25</v>
          </cell>
        </row>
        <row r="767">
          <cell r="M767">
            <v>81.078260869565213</v>
          </cell>
        </row>
        <row r="769">
          <cell r="M769">
            <v>81.078260869565213</v>
          </cell>
        </row>
        <row r="773">
          <cell r="M773">
            <v>243.24324324324323</v>
          </cell>
        </row>
        <row r="777">
          <cell r="M777">
            <v>81.078260869565213</v>
          </cell>
        </row>
      </sheetData>
      <sheetData sheetId="2" refreshError="1">
        <row r="21">
          <cell r="G21">
            <v>2363</v>
          </cell>
        </row>
        <row r="29">
          <cell r="G29">
            <v>2363</v>
          </cell>
        </row>
        <row r="37">
          <cell r="G37">
            <v>2363</v>
          </cell>
        </row>
        <row r="78">
          <cell r="G78">
            <v>842.03</v>
          </cell>
        </row>
        <row r="88">
          <cell r="G88">
            <v>1059.28</v>
          </cell>
        </row>
        <row r="98">
          <cell r="G98">
            <v>1151.6200000000001</v>
          </cell>
        </row>
        <row r="112">
          <cell r="G112">
            <v>689.41000000000008</v>
          </cell>
        </row>
        <row r="134">
          <cell r="G134">
            <v>896.03000000000009</v>
          </cell>
        </row>
        <row r="145">
          <cell r="G145">
            <v>774.98000000000013</v>
          </cell>
        </row>
        <row r="156">
          <cell r="G156">
            <v>774.98000000000013</v>
          </cell>
        </row>
        <row r="167">
          <cell r="G167">
            <v>1172.25</v>
          </cell>
        </row>
        <row r="178">
          <cell r="G178">
            <v>1085.94</v>
          </cell>
        </row>
        <row r="189">
          <cell r="G189">
            <v>955.40000000000009</v>
          </cell>
        </row>
        <row r="200">
          <cell r="G200">
            <v>1234.2499999999998</v>
          </cell>
        </row>
        <row r="211">
          <cell r="G211">
            <v>1368.25</v>
          </cell>
        </row>
        <row r="222">
          <cell r="G222">
            <v>1384.5900000000001</v>
          </cell>
        </row>
        <row r="233">
          <cell r="G233">
            <v>1417.65</v>
          </cell>
        </row>
        <row r="244">
          <cell r="G244">
            <v>1298</v>
          </cell>
        </row>
        <row r="254">
          <cell r="G254">
            <v>1486.24</v>
          </cell>
        </row>
        <row r="259">
          <cell r="G259">
            <v>2875.3199999999997</v>
          </cell>
        </row>
        <row r="264">
          <cell r="G264">
            <v>1624.75</v>
          </cell>
        </row>
        <row r="269">
          <cell r="G269">
            <v>1137.46</v>
          </cell>
        </row>
        <row r="296">
          <cell r="G296">
            <v>14498.1</v>
          </cell>
        </row>
        <row r="297">
          <cell r="G297">
            <v>811.76</v>
          </cell>
        </row>
        <row r="333">
          <cell r="G333">
            <v>29496.36</v>
          </cell>
        </row>
        <row r="334">
          <cell r="G334">
            <v>876.04</v>
          </cell>
        </row>
        <row r="375">
          <cell r="G375">
            <v>775.93000000000006</v>
          </cell>
        </row>
        <row r="382">
          <cell r="G382">
            <v>980.43000000000006</v>
          </cell>
        </row>
        <row r="389">
          <cell r="G389">
            <v>33.520000000000003</v>
          </cell>
        </row>
        <row r="398">
          <cell r="G398">
            <v>668.92</v>
          </cell>
        </row>
        <row r="403">
          <cell r="G403">
            <v>46.67</v>
          </cell>
        </row>
        <row r="409">
          <cell r="G409">
            <v>274.41000000000003</v>
          </cell>
        </row>
        <row r="421">
          <cell r="G421">
            <v>242.14000000000001</v>
          </cell>
        </row>
        <row r="428">
          <cell r="G428">
            <v>253.19</v>
          </cell>
        </row>
        <row r="436">
          <cell r="G436">
            <v>388.88</v>
          </cell>
        </row>
        <row r="444">
          <cell r="G444">
            <v>281.28999999999996</v>
          </cell>
        </row>
        <row r="452">
          <cell r="G452">
            <v>391.19</v>
          </cell>
        </row>
        <row r="459">
          <cell r="G459">
            <v>336.46000000000004</v>
          </cell>
        </row>
        <row r="467">
          <cell r="G467">
            <v>276.05</v>
          </cell>
        </row>
        <row r="472">
          <cell r="G472">
            <v>72.22</v>
          </cell>
        </row>
        <row r="482">
          <cell r="G482">
            <v>155.44</v>
          </cell>
        </row>
        <row r="571">
          <cell r="G571">
            <v>20089.96</v>
          </cell>
        </row>
        <row r="575">
          <cell r="G575">
            <v>19675.349999999999</v>
          </cell>
        </row>
        <row r="579">
          <cell r="G579">
            <v>19775.349999999999</v>
          </cell>
        </row>
        <row r="599">
          <cell r="G599">
            <v>24609.75</v>
          </cell>
        </row>
        <row r="603">
          <cell r="G603">
            <v>24921.03</v>
          </cell>
        </row>
        <row r="612">
          <cell r="G612">
            <v>29550.15</v>
          </cell>
        </row>
        <row r="629">
          <cell r="G629">
            <v>18409.32</v>
          </cell>
        </row>
        <row r="642">
          <cell r="G642">
            <v>19611.27</v>
          </cell>
        </row>
        <row r="646">
          <cell r="G646">
            <v>18436.84</v>
          </cell>
        </row>
        <row r="663">
          <cell r="G663">
            <v>14326.35</v>
          </cell>
        </row>
        <row r="677">
          <cell r="G677">
            <v>17784.02</v>
          </cell>
        </row>
        <row r="695">
          <cell r="G695">
            <v>17065.25</v>
          </cell>
        </row>
        <row r="699">
          <cell r="G699">
            <v>13019.310000000001</v>
          </cell>
        </row>
        <row r="712">
          <cell r="G712">
            <v>20997.23</v>
          </cell>
        </row>
        <row r="729">
          <cell r="G729">
            <v>29690.53</v>
          </cell>
        </row>
        <row r="734">
          <cell r="G734">
            <v>28490.57</v>
          </cell>
        </row>
        <row r="739">
          <cell r="G739">
            <v>28490.57</v>
          </cell>
        </row>
        <row r="744">
          <cell r="G744">
            <v>28490.57</v>
          </cell>
        </row>
        <row r="757">
          <cell r="G757">
            <v>21410.85</v>
          </cell>
        </row>
        <row r="762">
          <cell r="G762">
            <v>21211.57</v>
          </cell>
        </row>
        <row r="775">
          <cell r="G775">
            <v>21298.98</v>
          </cell>
        </row>
        <row r="780">
          <cell r="G780">
            <v>18693.349999999999</v>
          </cell>
        </row>
        <row r="790">
          <cell r="G790">
            <v>18693.349999999999</v>
          </cell>
        </row>
        <row r="796">
          <cell r="G796">
            <v>21664.739999999998</v>
          </cell>
        </row>
        <row r="801">
          <cell r="G801">
            <v>18693.349999999999</v>
          </cell>
        </row>
        <row r="807">
          <cell r="G807">
            <v>21664.739999999998</v>
          </cell>
        </row>
        <row r="812">
          <cell r="G812">
            <v>18693.349999999999</v>
          </cell>
        </row>
        <row r="825">
          <cell r="G825">
            <v>16646.870000000003</v>
          </cell>
        </row>
        <row r="830">
          <cell r="G830">
            <v>14519.95</v>
          </cell>
        </row>
        <row r="836">
          <cell r="G836">
            <v>16884.38</v>
          </cell>
        </row>
        <row r="841">
          <cell r="G841">
            <v>14519.95</v>
          </cell>
        </row>
        <row r="855">
          <cell r="G855">
            <v>17093.760000000002</v>
          </cell>
        </row>
        <row r="860">
          <cell r="G860">
            <v>15101.380000000001</v>
          </cell>
        </row>
        <row r="866">
          <cell r="G866">
            <v>17460.3</v>
          </cell>
        </row>
        <row r="871">
          <cell r="G871">
            <v>15101.380000000001</v>
          </cell>
        </row>
        <row r="878">
          <cell r="G878">
            <v>17689.84</v>
          </cell>
        </row>
        <row r="890">
          <cell r="G890">
            <v>17689.84</v>
          </cell>
        </row>
        <row r="895">
          <cell r="G895">
            <v>15101.380000000001</v>
          </cell>
        </row>
        <row r="909">
          <cell r="G909">
            <v>16812.55</v>
          </cell>
        </row>
        <row r="914">
          <cell r="G914">
            <v>13270.96</v>
          </cell>
        </row>
        <row r="921">
          <cell r="G921">
            <v>17170.099999999999</v>
          </cell>
        </row>
        <row r="926">
          <cell r="G926">
            <v>14245.59</v>
          </cell>
        </row>
        <row r="939">
          <cell r="G939">
            <v>20783.87</v>
          </cell>
        </row>
        <row r="944">
          <cell r="G944">
            <v>16801.79</v>
          </cell>
        </row>
        <row r="950">
          <cell r="G950">
            <v>21429.94</v>
          </cell>
        </row>
        <row r="955">
          <cell r="G955">
            <v>16801.79</v>
          </cell>
        </row>
        <row r="973">
          <cell r="G973">
            <v>18853.02</v>
          </cell>
        </row>
        <row r="979">
          <cell r="G979">
            <v>21824.41</v>
          </cell>
        </row>
        <row r="984">
          <cell r="G984">
            <v>18853.02</v>
          </cell>
        </row>
        <row r="997">
          <cell r="G997">
            <v>16746.870000000003</v>
          </cell>
        </row>
        <row r="1002">
          <cell r="G1002">
            <v>14679.62</v>
          </cell>
        </row>
        <row r="1013">
          <cell r="G1013">
            <v>14679.62</v>
          </cell>
        </row>
        <row r="1027">
          <cell r="G1027">
            <v>17193.760000000002</v>
          </cell>
        </row>
        <row r="1032">
          <cell r="G1032">
            <v>15261.05</v>
          </cell>
        </row>
        <row r="1038">
          <cell r="G1038">
            <v>17619.97</v>
          </cell>
        </row>
        <row r="1043">
          <cell r="G1043">
            <v>15261.05</v>
          </cell>
        </row>
        <row r="1050">
          <cell r="G1050">
            <v>17849.510000000002</v>
          </cell>
        </row>
        <row r="1062">
          <cell r="G1062">
            <v>17849.510000000002</v>
          </cell>
        </row>
        <row r="1067">
          <cell r="G1067">
            <v>15261.05</v>
          </cell>
        </row>
        <row r="1081">
          <cell r="G1081">
            <v>16608.61</v>
          </cell>
        </row>
        <row r="1093">
          <cell r="G1093">
            <v>17329.769999999997</v>
          </cell>
        </row>
        <row r="1098">
          <cell r="G1098">
            <v>14405.259999999998</v>
          </cell>
        </row>
        <row r="1111">
          <cell r="G1111">
            <v>20540.59</v>
          </cell>
        </row>
        <row r="1116">
          <cell r="G1116">
            <v>16934.75</v>
          </cell>
        </row>
        <row r="1122">
          <cell r="G1122">
            <v>21562.9</v>
          </cell>
        </row>
        <row r="1140">
          <cell r="G1140">
            <v>22680.98</v>
          </cell>
        </row>
        <row r="1145">
          <cell r="G1145">
            <v>19114.599999999999</v>
          </cell>
        </row>
        <row r="1151">
          <cell r="G1151">
            <v>22085.989999999998</v>
          </cell>
        </row>
        <row r="1156">
          <cell r="G1156">
            <v>19114.599999999999</v>
          </cell>
        </row>
        <row r="1169">
          <cell r="G1169">
            <v>18028.870000000003</v>
          </cell>
        </row>
        <row r="1174">
          <cell r="G1174">
            <v>14941.2</v>
          </cell>
        </row>
        <row r="1180">
          <cell r="G1180">
            <v>17305.63</v>
          </cell>
        </row>
        <row r="1185">
          <cell r="G1185">
            <v>14941.2</v>
          </cell>
        </row>
        <row r="1199">
          <cell r="G1199">
            <v>18475.760000000002</v>
          </cell>
        </row>
        <row r="1204">
          <cell r="G1204">
            <v>15522.630000000001</v>
          </cell>
        </row>
        <row r="1210">
          <cell r="G1210">
            <v>17881.55</v>
          </cell>
        </row>
        <row r="1215">
          <cell r="G1215">
            <v>15522.630000000001</v>
          </cell>
        </row>
        <row r="1222">
          <cell r="G1222">
            <v>18111.09</v>
          </cell>
        </row>
        <row r="1234">
          <cell r="G1234">
            <v>18111.09</v>
          </cell>
        </row>
        <row r="1239">
          <cell r="G1239">
            <v>15522.630000000001</v>
          </cell>
        </row>
        <row r="1253">
          <cell r="G1253">
            <v>17890.61</v>
          </cell>
        </row>
        <row r="1258">
          <cell r="G1258">
            <v>13692.21</v>
          </cell>
        </row>
        <row r="1265">
          <cell r="G1265">
            <v>17591.349999999999</v>
          </cell>
        </row>
        <row r="1270">
          <cell r="G1270">
            <v>14666.84</v>
          </cell>
        </row>
        <row r="2706">
          <cell r="G2706">
            <v>7800.69</v>
          </cell>
        </row>
        <row r="2762">
          <cell r="G2762">
            <v>8533.630000000001</v>
          </cell>
        </row>
        <row r="2769">
          <cell r="G2769">
            <v>8533.630000000001</v>
          </cell>
        </row>
        <row r="2818">
          <cell r="G2818">
            <v>8068.03</v>
          </cell>
        </row>
        <row r="2825">
          <cell r="G2825">
            <v>8068.03</v>
          </cell>
        </row>
        <row r="2874">
          <cell r="G2874">
            <v>8168.03</v>
          </cell>
        </row>
        <row r="2881">
          <cell r="G2881">
            <v>8168.03</v>
          </cell>
        </row>
        <row r="3033">
          <cell r="G3033">
            <v>7465.98</v>
          </cell>
        </row>
        <row r="3038">
          <cell r="G3038">
            <v>6957.2199999999993</v>
          </cell>
        </row>
        <row r="3043">
          <cell r="G3043">
            <v>6485.1</v>
          </cell>
        </row>
        <row r="3048">
          <cell r="G3048">
            <v>6093.48</v>
          </cell>
        </row>
        <row r="3054">
          <cell r="G3054">
            <v>9340.86</v>
          </cell>
        </row>
        <row r="3060">
          <cell r="G3060">
            <v>8054.2999999999993</v>
          </cell>
        </row>
        <row r="3066">
          <cell r="G3066">
            <v>7414.5</v>
          </cell>
        </row>
        <row r="3072">
          <cell r="G3072">
            <v>7911.2999999999993</v>
          </cell>
        </row>
        <row r="3077">
          <cell r="G3077">
            <v>7402.5399999999991</v>
          </cell>
        </row>
        <row r="3082">
          <cell r="G3082">
            <v>6930.42</v>
          </cell>
        </row>
        <row r="3087">
          <cell r="G3087">
            <v>6538.7999999999993</v>
          </cell>
        </row>
        <row r="3093">
          <cell r="G3093">
            <v>8198.92</v>
          </cell>
        </row>
        <row r="3098">
          <cell r="G3098">
            <v>7690.16</v>
          </cell>
        </row>
        <row r="3103">
          <cell r="G3103">
            <v>7218.0400000000009</v>
          </cell>
        </row>
        <row r="3108">
          <cell r="G3108">
            <v>6826.42</v>
          </cell>
        </row>
        <row r="3114">
          <cell r="G3114">
            <v>7733.32</v>
          </cell>
        </row>
        <row r="3119">
          <cell r="G3119">
            <v>7224.5599999999995</v>
          </cell>
        </row>
        <row r="3124">
          <cell r="G3124">
            <v>6752.4400000000005</v>
          </cell>
        </row>
        <row r="3129">
          <cell r="G3129">
            <v>6360.82</v>
          </cell>
        </row>
        <row r="3134">
          <cell r="G3134">
            <v>6852.4400000000005</v>
          </cell>
        </row>
        <row r="3139">
          <cell r="G3139">
            <v>6460.82</v>
          </cell>
        </row>
        <row r="3144">
          <cell r="G3144">
            <v>8134.4400000000005</v>
          </cell>
        </row>
        <row r="3149">
          <cell r="G3149">
            <v>7742.82</v>
          </cell>
        </row>
        <row r="3157">
          <cell r="G3157">
            <v>5627.16</v>
          </cell>
        </row>
        <row r="3162">
          <cell r="G3162">
            <v>5729.24</v>
          </cell>
        </row>
        <row r="3167">
          <cell r="G3167">
            <v>4650</v>
          </cell>
        </row>
        <row r="3172">
          <cell r="G3172">
            <v>4750</v>
          </cell>
        </row>
        <row r="3177">
          <cell r="G3177">
            <v>6635.2</v>
          </cell>
        </row>
        <row r="3182">
          <cell r="G3182">
            <v>6826.6</v>
          </cell>
        </row>
        <row r="3187">
          <cell r="G3187">
            <v>7018</v>
          </cell>
        </row>
        <row r="3192">
          <cell r="G3192">
            <v>7209.4</v>
          </cell>
        </row>
        <row r="3197">
          <cell r="G3197">
            <v>7400.8</v>
          </cell>
        </row>
        <row r="3202">
          <cell r="G3202">
            <v>7719.8</v>
          </cell>
        </row>
        <row r="3207">
          <cell r="G3207">
            <v>7425</v>
          </cell>
        </row>
        <row r="3212">
          <cell r="G3212">
            <v>8772.5</v>
          </cell>
        </row>
        <row r="3232">
          <cell r="G3232">
            <v>576.02</v>
          </cell>
        </row>
        <row r="3243">
          <cell r="D3243">
            <v>1</v>
          </cell>
        </row>
        <row r="3252">
          <cell r="D3252">
            <v>740000</v>
          </cell>
        </row>
        <row r="3265">
          <cell r="G3265">
            <v>536.14</v>
          </cell>
        </row>
        <row r="3272">
          <cell r="G3272">
            <v>782.42</v>
          </cell>
        </row>
        <row r="3281">
          <cell r="G3281">
            <v>325.83999999999997</v>
          </cell>
        </row>
        <row r="3293">
          <cell r="G3293">
            <v>583.32000000000005</v>
          </cell>
        </row>
        <row r="3300">
          <cell r="G3300">
            <v>3847.0699999999997</v>
          </cell>
        </row>
        <row r="3307">
          <cell r="G3307">
            <v>4296.7299999999996</v>
          </cell>
        </row>
        <row r="3314">
          <cell r="G3314">
            <v>4652.05</v>
          </cell>
        </row>
        <row r="3319">
          <cell r="I3319">
            <v>4700</v>
          </cell>
        </row>
        <row r="3321">
          <cell r="G3321">
            <v>4293.43</v>
          </cell>
        </row>
        <row r="3328">
          <cell r="G3328">
            <v>4733.3100000000004</v>
          </cell>
        </row>
        <row r="3335">
          <cell r="G3335">
            <v>5080.91</v>
          </cell>
        </row>
        <row r="3355">
          <cell r="G3355">
            <v>147.63</v>
          </cell>
        </row>
        <row r="3368">
          <cell r="G3368">
            <v>704.95</v>
          </cell>
        </row>
        <row r="3379">
          <cell r="G3379">
            <v>707.81000000000006</v>
          </cell>
        </row>
        <row r="3390">
          <cell r="G3390">
            <v>972.22</v>
          </cell>
        </row>
        <row r="3401">
          <cell r="G3401">
            <v>1187.6400000000001</v>
          </cell>
        </row>
        <row r="3412">
          <cell r="G3412">
            <v>916.54</v>
          </cell>
        </row>
        <row r="3423">
          <cell r="G3423">
            <v>1471.66</v>
          </cell>
        </row>
        <row r="3434">
          <cell r="G3434">
            <v>1020.9399999999999</v>
          </cell>
        </row>
        <row r="3445">
          <cell r="G3445">
            <v>906.79</v>
          </cell>
        </row>
        <row r="3457">
          <cell r="G3457">
            <v>1554.43</v>
          </cell>
        </row>
        <row r="3468">
          <cell r="G3468">
            <v>878.23</v>
          </cell>
        </row>
        <row r="3478">
          <cell r="G3478">
            <v>584.39</v>
          </cell>
        </row>
        <row r="3489">
          <cell r="G3489">
            <v>4701.47</v>
          </cell>
        </row>
        <row r="3507">
          <cell r="G3507">
            <v>1574.21</v>
          </cell>
        </row>
        <row r="3514">
          <cell r="G3514">
            <v>2061.2199999999998</v>
          </cell>
        </row>
        <row r="3521">
          <cell r="G3521">
            <v>2877.5600000000004</v>
          </cell>
        </row>
        <row r="3528">
          <cell r="G3528">
            <v>3715.9200000000005</v>
          </cell>
        </row>
        <row r="3535">
          <cell r="G3535">
            <v>5255.09</v>
          </cell>
        </row>
        <row r="3542">
          <cell r="G3542">
            <v>5663.95</v>
          </cell>
        </row>
        <row r="3549">
          <cell r="G3549">
            <v>8177.1399999999994</v>
          </cell>
        </row>
        <row r="3748">
          <cell r="G3748">
            <v>45308.28</v>
          </cell>
        </row>
        <row r="3763">
          <cell r="G3763">
            <v>50468.1</v>
          </cell>
        </row>
        <row r="3778">
          <cell r="G3778">
            <v>43580.71</v>
          </cell>
        </row>
        <row r="3848">
          <cell r="G3848">
            <v>668.94</v>
          </cell>
        </row>
        <row r="3858">
          <cell r="G3858">
            <v>1581.4700000000003</v>
          </cell>
        </row>
        <row r="3868">
          <cell r="G3868">
            <v>1828.31</v>
          </cell>
        </row>
        <row r="3901">
          <cell r="G3901">
            <v>2050.8199999999997</v>
          </cell>
        </row>
        <row r="4189">
          <cell r="G4189">
            <v>7962.34</v>
          </cell>
        </row>
        <row r="4216">
          <cell r="G4216">
            <v>8146.78</v>
          </cell>
        </row>
        <row r="4242">
          <cell r="G4242">
            <v>2967.8599999999997</v>
          </cell>
        </row>
        <row r="4264">
          <cell r="G4264">
            <v>10688.9</v>
          </cell>
        </row>
        <row r="4282">
          <cell r="G4282">
            <v>12554.890000000001</v>
          </cell>
        </row>
        <row r="4304">
          <cell r="G4304">
            <v>18706.560000000001</v>
          </cell>
        </row>
        <row r="4322">
          <cell r="G4322">
            <v>20572.550000000003</v>
          </cell>
        </row>
        <row r="4344">
          <cell r="G4344">
            <v>4742.9500000000007</v>
          </cell>
        </row>
        <row r="4394">
          <cell r="G4394">
            <v>2398.35</v>
          </cell>
        </row>
        <row r="4422">
          <cell r="G4422">
            <v>2568.2199999999998</v>
          </cell>
        </row>
        <row r="4431">
          <cell r="G4431">
            <v>4042.02</v>
          </cell>
        </row>
        <row r="4436">
          <cell r="G4436">
            <v>2157.56</v>
          </cell>
        </row>
        <row r="4442">
          <cell r="G4442">
            <v>5076.3499999999995</v>
          </cell>
        </row>
        <row r="4449">
          <cell r="G4449">
            <v>6779.16</v>
          </cell>
        </row>
        <row r="4454">
          <cell r="G4454">
            <v>1953.56</v>
          </cell>
        </row>
        <row r="4460">
          <cell r="G4460">
            <v>3958.17</v>
          </cell>
        </row>
        <row r="4495">
          <cell r="G4495">
            <v>86.28</v>
          </cell>
        </row>
        <row r="4508">
          <cell r="G4508">
            <v>135.18</v>
          </cell>
        </row>
        <row r="4516">
          <cell r="G4516">
            <v>172.08</v>
          </cell>
        </row>
        <row r="4555">
          <cell r="G4555">
            <v>1103.44</v>
          </cell>
        </row>
        <row r="4564">
          <cell r="G4564">
            <v>1523.4599999999998</v>
          </cell>
        </row>
        <row r="4573">
          <cell r="G4573">
            <v>1593.16</v>
          </cell>
        </row>
        <row r="4582">
          <cell r="G4582">
            <v>979.91</v>
          </cell>
        </row>
        <row r="4591">
          <cell r="G4591">
            <v>1060.96</v>
          </cell>
        </row>
        <row r="4600">
          <cell r="G4600">
            <v>997.75</v>
          </cell>
        </row>
        <row r="4609">
          <cell r="G4609">
            <v>1090.6099999999999</v>
          </cell>
        </row>
        <row r="4618">
          <cell r="G4618">
            <v>1090.6099999999999</v>
          </cell>
        </row>
        <row r="4647">
          <cell r="G4647">
            <v>1158.45</v>
          </cell>
        </row>
        <row r="4656">
          <cell r="G4656">
            <v>1225.5999999999999</v>
          </cell>
        </row>
        <row r="4665">
          <cell r="G4665">
            <v>1029.5899999999999</v>
          </cell>
        </row>
        <row r="4674">
          <cell r="G4674">
            <v>757.63</v>
          </cell>
        </row>
        <row r="4692">
          <cell r="G4692">
            <v>751.08999999999992</v>
          </cell>
        </row>
        <row r="4844">
          <cell r="G4844">
            <v>703.06999999999994</v>
          </cell>
        </row>
        <row r="4852">
          <cell r="G4852">
            <v>723.06999999999994</v>
          </cell>
        </row>
        <row r="4861">
          <cell r="G4861">
            <v>737.46999999999991</v>
          </cell>
        </row>
        <row r="4869">
          <cell r="G4869">
            <v>607.56999999999994</v>
          </cell>
        </row>
        <row r="4877">
          <cell r="G4877">
            <v>666.96</v>
          </cell>
        </row>
        <row r="4885">
          <cell r="G4885">
            <v>694.16000000000008</v>
          </cell>
        </row>
        <row r="4892">
          <cell r="G4892">
            <v>223.79</v>
          </cell>
        </row>
        <row r="4899">
          <cell r="G4899">
            <v>146.51</v>
          </cell>
        </row>
        <row r="4906">
          <cell r="G4906">
            <v>157.16</v>
          </cell>
        </row>
        <row r="4913">
          <cell r="G4913">
            <v>142.37</v>
          </cell>
        </row>
        <row r="4920">
          <cell r="G4920">
            <v>123.94</v>
          </cell>
        </row>
        <row r="4997">
          <cell r="D4997">
            <v>1960.47</v>
          </cell>
          <cell r="G4997">
            <v>3826.1899999999996</v>
          </cell>
        </row>
        <row r="5006">
          <cell r="D5006">
            <v>2702.91</v>
          </cell>
          <cell r="G5006">
            <v>5275.1900000000005</v>
          </cell>
        </row>
        <row r="5015">
          <cell r="D5015">
            <v>7972.31</v>
          </cell>
          <cell r="G5015">
            <v>15559.34</v>
          </cell>
        </row>
        <row r="5024">
          <cell r="D5024">
            <v>9481.26</v>
          </cell>
          <cell r="G5024">
            <v>18504.32</v>
          </cell>
        </row>
        <row r="5032">
          <cell r="D5032">
            <v>7474.38</v>
          </cell>
          <cell r="G5032">
            <v>14587.54</v>
          </cell>
        </row>
        <row r="5044">
          <cell r="D5044">
            <v>7354.62</v>
          </cell>
          <cell r="G5044">
            <v>43245.959999999992</v>
          </cell>
        </row>
        <row r="5053">
          <cell r="G5053">
            <v>876.11</v>
          </cell>
        </row>
        <row r="5060">
          <cell r="G5060">
            <v>940.37999999999988</v>
          </cell>
        </row>
        <row r="5066">
          <cell r="G5066">
            <v>531.63</v>
          </cell>
        </row>
        <row r="5073">
          <cell r="G5073">
            <v>514.59</v>
          </cell>
        </row>
        <row r="5080">
          <cell r="G5080">
            <v>699.4</v>
          </cell>
        </row>
        <row r="5088">
          <cell r="G5088">
            <v>758.08999999999992</v>
          </cell>
        </row>
        <row r="5093">
          <cell r="G5093">
            <v>140.79000000000002</v>
          </cell>
        </row>
        <row r="5099">
          <cell r="G5099">
            <v>199.18</v>
          </cell>
        </row>
        <row r="5103">
          <cell r="G5103">
            <v>257.2</v>
          </cell>
        </row>
        <row r="5117">
          <cell r="G5117">
            <v>6715.3099999999995</v>
          </cell>
        </row>
        <row r="5118">
          <cell r="G5118">
            <v>98.75</v>
          </cell>
        </row>
        <row r="5130">
          <cell r="G5130">
            <v>630.88</v>
          </cell>
        </row>
        <row r="5138">
          <cell r="G5138">
            <v>1350.6799999999998</v>
          </cell>
        </row>
        <row r="5144">
          <cell r="G5144">
            <v>982.78</v>
          </cell>
        </row>
        <row r="5151">
          <cell r="G5151">
            <v>1086.1199999999999</v>
          </cell>
        </row>
        <row r="5189">
          <cell r="G5189" t="e">
            <v>#REF!</v>
          </cell>
        </row>
        <row r="5213">
          <cell r="G5213" t="e">
            <v>#REF!</v>
          </cell>
        </row>
        <row r="5237">
          <cell r="G5237" t="e">
            <v>#REF!</v>
          </cell>
        </row>
        <row r="5261">
          <cell r="G5261" t="e">
            <v>#REF!</v>
          </cell>
        </row>
        <row r="5288">
          <cell r="G5288">
            <v>12175.189999999999</v>
          </cell>
        </row>
        <row r="5315">
          <cell r="G5315">
            <v>11741.429999999998</v>
          </cell>
        </row>
        <row r="5342">
          <cell r="G5342">
            <v>9266.5400000000009</v>
          </cell>
        </row>
        <row r="5369">
          <cell r="G5369">
            <v>11308.529999999997</v>
          </cell>
        </row>
        <row r="5379">
          <cell r="G5379">
            <v>1050.9299999999998</v>
          </cell>
        </row>
        <row r="5391">
          <cell r="G5391">
            <v>1821.7599999999998</v>
          </cell>
        </row>
        <row r="5402">
          <cell r="G5402">
            <v>1394.38</v>
          </cell>
        </row>
      </sheetData>
      <sheetData sheetId="3"/>
      <sheetData sheetId="4"/>
      <sheetData sheetId="5" refreshError="1">
        <row r="32">
          <cell r="F32">
            <v>283.66160000000002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  <sheetName val="Resumen Precio Equipos"/>
      <sheetName val="O.M. y Salarios"/>
      <sheetName val="Materiales"/>
      <sheetName val="PRESUP. HOSPIT. VERON"/>
      <sheetName val="Insumos"/>
      <sheetName val="Análisis de Prec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ALISIS_STO_DGO3"/>
      <sheetName val="PRES__BOCA_NUEVA3"/>
      <sheetName val="CONTRARO_SEÑALIZACIONES3"/>
      <sheetName val="EDIFICIO_COUNTERS1"/>
      <sheetName val="LISTADO_INSUMOS_DEL_20001"/>
      <sheetName val="Presup_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Estado_Financiero"/>
      <sheetName val="Sheet4"/>
      <sheetName val="Sheet5"/>
      <sheetName val="Insumos"/>
      <sheetName val="Análisis de Precios"/>
      <sheetName val="caseta de planta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Estado_Financiero1"/>
      <sheetName val="LISTADO_MATERIALES"/>
      <sheetName val="Análisis_de_Precios"/>
      <sheetName val="caseta_de_planta"/>
      <sheetName val="Estado_Financiero2"/>
      <sheetName val="LISTADO_MATERIALES1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M.O y Rendimientos"/>
      <sheetName val="Insumos"/>
      <sheetName val="MO Oper Equipo"/>
      <sheetName val="PRESUPUESTO 1RA ETAPA"/>
      <sheetName val="INTERNA"/>
      <sheetName val="CONSTRUCCION DE ACERAS Y CONTEN"/>
    </sheetNames>
    <sheetDataSet>
      <sheetData sheetId="0"/>
      <sheetData sheetId="1"/>
      <sheetData sheetId="2" refreshError="1">
        <row r="212">
          <cell r="M212">
            <v>126.70050761421321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s"/>
      <sheetName val="Rendimiento Materiales"/>
      <sheetName val="Insumos"/>
      <sheetName val="Rendimientos OM"/>
      <sheetName val="resumen1"/>
      <sheetName val="Analisis de Costos"/>
      <sheetName val="Sheet1"/>
      <sheetName val="Analisis de Costos (2)"/>
    </sheetNames>
    <sheetDataSet>
      <sheetData sheetId="0" refreshError="1"/>
      <sheetData sheetId="1" refreshError="1"/>
      <sheetData sheetId="2" refreshError="1"/>
      <sheetData sheetId="3" refreshError="1">
        <row r="322">
          <cell r="M322">
            <v>79.739999999999995</v>
          </cell>
        </row>
        <row r="346">
          <cell r="M346">
            <v>11.391428571428571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IMIENTOS"/>
      <sheetName val="Materiales"/>
      <sheetName val=" analisis de costos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s"/>
      <sheetName val="Rendimiento Materiales"/>
      <sheetName val="Insumos"/>
      <sheetName val="Rendimientos OM"/>
      <sheetName val="resumen1"/>
      <sheetName val="Analisis de Costos"/>
    </sheetNames>
    <sheetDataSet>
      <sheetData sheetId="0"/>
      <sheetData sheetId="1"/>
      <sheetData sheetId="2"/>
      <sheetData sheetId="3">
        <row r="322">
          <cell r="M322">
            <v>107.3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A"/>
      <sheetName val="Presupuesto"/>
      <sheetName val="Analisis"/>
      <sheetName val="M.O y Rendimientos"/>
      <sheetName val="Insumos"/>
      <sheetName val="MO Oper Equipo"/>
      <sheetName val="CONSTRUCCION DE ACERAS Y CONTEN"/>
    </sheetNames>
    <sheetDataSet>
      <sheetData sheetId="0" refreshError="1"/>
      <sheetData sheetId="1" refreshError="1"/>
      <sheetData sheetId="2" refreshError="1"/>
      <sheetData sheetId="3" refreshError="1">
        <row r="369">
          <cell r="M369">
            <v>107.3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.O Y Rendtos"/>
      <sheetName val="Analisis de Costos"/>
      <sheetName val="ANALISIS DRENAJE"/>
      <sheetName val="ANALISIS NUEVOS"/>
      <sheetName val="VARILLAS"/>
      <sheetName val="Ferreterias"/>
      <sheetName val="MONTILLA"/>
    </sheetNames>
    <sheetDataSet>
      <sheetData sheetId="0" refreshError="1">
        <row r="703">
          <cell r="F703">
            <v>184</v>
          </cell>
        </row>
      </sheetData>
      <sheetData sheetId="1" refreshError="1">
        <row r="7">
          <cell r="D7">
            <v>1300</v>
          </cell>
          <cell r="E7">
            <v>1032</v>
          </cell>
          <cell r="G7">
            <v>723</v>
          </cell>
          <cell r="H7">
            <v>600</v>
          </cell>
          <cell r="I7">
            <v>550</v>
          </cell>
        </row>
        <row r="772">
          <cell r="M772">
            <v>383.47159179840349</v>
          </cell>
        </row>
      </sheetData>
      <sheetData sheetId="2" refreshError="1">
        <row r="70">
          <cell r="F70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deros "/>
      <sheetName val="tecnica 1"/>
      <sheetName val="primer nivel "/>
      <sheetName val="segundo nivel  "/>
      <sheetName val="primer nivel estructural"/>
      <sheetName val="segundo nivel estructural"/>
      <sheetName val="calculos estructurales"/>
      <sheetName val="elevacion frontal"/>
      <sheetName val="elevacion lateral derecha"/>
      <sheetName val="elevacion posterior"/>
      <sheetName val="elevacion lateral izquierda "/>
      <sheetName val="SECCIONAA"/>
      <sheetName val="SECCIONBB"/>
      <sheetName val="SECCIONCC"/>
      <sheetName val="SECCIONDD"/>
      <sheetName val="cargas"/>
      <sheetName val="primer losas"/>
      <sheetName val="segundo nivel  losas"/>
      <sheetName val="losa entrepiso"/>
      <sheetName val="losa techo"/>
      <sheetName val="tecnica 1 (2)"/>
      <sheetName val="detalle de vigas"/>
      <sheetName val="tecnica 2"/>
      <sheetName val="pañete"/>
      <sheetName val="Volumenes"/>
      <sheetName val="Lista de precios"/>
      <sheetName val=" analisis de costos"/>
      <sheetName val="presupuesto "/>
      <sheetName val="presupuesto losas y vig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2">
          <cell r="F12">
            <v>295</v>
          </cell>
        </row>
        <row r="13">
          <cell r="F13">
            <v>295</v>
          </cell>
        </row>
      </sheetData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DCFA-23F0-4D2A-A085-E48CE111EB55}">
  <sheetPr>
    <pageSetUpPr fitToPage="1"/>
  </sheetPr>
  <dimension ref="A1:J61"/>
  <sheetViews>
    <sheetView showGridLines="0" tabSelected="1" view="pageBreakPreview" topLeftCell="C10" zoomScale="85" zoomScaleNormal="85" zoomScaleSheetLayoutView="85" workbookViewId="0">
      <selection activeCell="G54" sqref="G54"/>
    </sheetView>
  </sheetViews>
  <sheetFormatPr baseColWidth="10" defaultColWidth="11.42578125" defaultRowHeight="15"/>
  <cols>
    <col min="1" max="1" width="10.28515625" customWidth="1"/>
    <col min="2" max="2" width="75.140625" customWidth="1"/>
    <col min="3" max="3" width="16.85546875" style="13" customWidth="1"/>
    <col min="4" max="4" width="13.28515625" style="14" customWidth="1"/>
    <col min="5" max="5" width="18.85546875" style="15" customWidth="1"/>
    <col min="6" max="6" width="27" customWidth="1"/>
    <col min="7" max="7" width="18.5703125" customWidth="1"/>
    <col min="9" max="10" width="13.28515625" bestFit="1" customWidth="1"/>
    <col min="254" max="254" width="3.7109375" customWidth="1"/>
    <col min="255" max="255" width="7.42578125" customWidth="1"/>
    <col min="256" max="256" width="0" hidden="1" customWidth="1"/>
    <col min="257" max="257" width="58.140625" customWidth="1"/>
    <col min="258" max="258" width="11.28515625" customWidth="1"/>
    <col min="259" max="259" width="9.42578125" customWidth="1"/>
    <col min="260" max="260" width="16" customWidth="1"/>
    <col min="261" max="261" width="16.5703125" customWidth="1"/>
    <col min="262" max="262" width="19.42578125" customWidth="1"/>
    <col min="263" max="263" width="18.5703125" customWidth="1"/>
    <col min="510" max="510" width="3.7109375" customWidth="1"/>
    <col min="511" max="511" width="7.42578125" customWidth="1"/>
    <col min="512" max="512" width="0" hidden="1" customWidth="1"/>
    <col min="513" max="513" width="58.140625" customWidth="1"/>
    <col min="514" max="514" width="11.28515625" customWidth="1"/>
    <col min="515" max="515" width="9.42578125" customWidth="1"/>
    <col min="516" max="516" width="16" customWidth="1"/>
    <col min="517" max="517" width="16.5703125" customWidth="1"/>
    <col min="518" max="518" width="19.42578125" customWidth="1"/>
    <col min="519" max="519" width="18.5703125" customWidth="1"/>
    <col min="766" max="766" width="3.7109375" customWidth="1"/>
    <col min="767" max="767" width="7.42578125" customWidth="1"/>
    <col min="768" max="768" width="0" hidden="1" customWidth="1"/>
    <col min="769" max="769" width="58.140625" customWidth="1"/>
    <col min="770" max="770" width="11.28515625" customWidth="1"/>
    <col min="771" max="771" width="9.42578125" customWidth="1"/>
    <col min="772" max="772" width="16" customWidth="1"/>
    <col min="773" max="773" width="16.5703125" customWidth="1"/>
    <col min="774" max="774" width="19.42578125" customWidth="1"/>
    <col min="775" max="775" width="18.5703125" customWidth="1"/>
    <col min="1022" max="1022" width="3.7109375" customWidth="1"/>
    <col min="1023" max="1023" width="7.42578125" customWidth="1"/>
    <col min="1024" max="1024" width="0" hidden="1" customWidth="1"/>
    <col min="1025" max="1025" width="58.140625" customWidth="1"/>
    <col min="1026" max="1026" width="11.28515625" customWidth="1"/>
    <col min="1027" max="1027" width="9.42578125" customWidth="1"/>
    <col min="1028" max="1028" width="16" customWidth="1"/>
    <col min="1029" max="1029" width="16.5703125" customWidth="1"/>
    <col min="1030" max="1030" width="19.42578125" customWidth="1"/>
    <col min="1031" max="1031" width="18.5703125" customWidth="1"/>
    <col min="1278" max="1278" width="3.7109375" customWidth="1"/>
    <col min="1279" max="1279" width="7.42578125" customWidth="1"/>
    <col min="1280" max="1280" width="0" hidden="1" customWidth="1"/>
    <col min="1281" max="1281" width="58.140625" customWidth="1"/>
    <col min="1282" max="1282" width="11.28515625" customWidth="1"/>
    <col min="1283" max="1283" width="9.42578125" customWidth="1"/>
    <col min="1284" max="1284" width="16" customWidth="1"/>
    <col min="1285" max="1285" width="16.5703125" customWidth="1"/>
    <col min="1286" max="1286" width="19.42578125" customWidth="1"/>
    <col min="1287" max="1287" width="18.5703125" customWidth="1"/>
    <col min="1534" max="1534" width="3.7109375" customWidth="1"/>
    <col min="1535" max="1535" width="7.42578125" customWidth="1"/>
    <col min="1536" max="1536" width="0" hidden="1" customWidth="1"/>
    <col min="1537" max="1537" width="58.140625" customWidth="1"/>
    <col min="1538" max="1538" width="11.28515625" customWidth="1"/>
    <col min="1539" max="1539" width="9.42578125" customWidth="1"/>
    <col min="1540" max="1540" width="16" customWidth="1"/>
    <col min="1541" max="1541" width="16.5703125" customWidth="1"/>
    <col min="1542" max="1542" width="19.42578125" customWidth="1"/>
    <col min="1543" max="1543" width="18.5703125" customWidth="1"/>
    <col min="1790" max="1790" width="3.7109375" customWidth="1"/>
    <col min="1791" max="1791" width="7.42578125" customWidth="1"/>
    <col min="1792" max="1792" width="0" hidden="1" customWidth="1"/>
    <col min="1793" max="1793" width="58.140625" customWidth="1"/>
    <col min="1794" max="1794" width="11.28515625" customWidth="1"/>
    <col min="1795" max="1795" width="9.42578125" customWidth="1"/>
    <col min="1796" max="1796" width="16" customWidth="1"/>
    <col min="1797" max="1797" width="16.5703125" customWidth="1"/>
    <col min="1798" max="1798" width="19.42578125" customWidth="1"/>
    <col min="1799" max="1799" width="18.5703125" customWidth="1"/>
    <col min="2046" max="2046" width="3.7109375" customWidth="1"/>
    <col min="2047" max="2047" width="7.42578125" customWidth="1"/>
    <col min="2048" max="2048" width="0" hidden="1" customWidth="1"/>
    <col min="2049" max="2049" width="58.140625" customWidth="1"/>
    <col min="2050" max="2050" width="11.28515625" customWidth="1"/>
    <col min="2051" max="2051" width="9.42578125" customWidth="1"/>
    <col min="2052" max="2052" width="16" customWidth="1"/>
    <col min="2053" max="2053" width="16.5703125" customWidth="1"/>
    <col min="2054" max="2054" width="19.42578125" customWidth="1"/>
    <col min="2055" max="2055" width="18.5703125" customWidth="1"/>
    <col min="2302" max="2302" width="3.7109375" customWidth="1"/>
    <col min="2303" max="2303" width="7.42578125" customWidth="1"/>
    <col min="2304" max="2304" width="0" hidden="1" customWidth="1"/>
    <col min="2305" max="2305" width="58.140625" customWidth="1"/>
    <col min="2306" max="2306" width="11.28515625" customWidth="1"/>
    <col min="2307" max="2307" width="9.42578125" customWidth="1"/>
    <col min="2308" max="2308" width="16" customWidth="1"/>
    <col min="2309" max="2309" width="16.5703125" customWidth="1"/>
    <col min="2310" max="2310" width="19.42578125" customWidth="1"/>
    <col min="2311" max="2311" width="18.5703125" customWidth="1"/>
    <col min="2558" max="2558" width="3.7109375" customWidth="1"/>
    <col min="2559" max="2559" width="7.42578125" customWidth="1"/>
    <col min="2560" max="2560" width="0" hidden="1" customWidth="1"/>
    <col min="2561" max="2561" width="58.140625" customWidth="1"/>
    <col min="2562" max="2562" width="11.28515625" customWidth="1"/>
    <col min="2563" max="2563" width="9.42578125" customWidth="1"/>
    <col min="2564" max="2564" width="16" customWidth="1"/>
    <col min="2565" max="2565" width="16.5703125" customWidth="1"/>
    <col min="2566" max="2566" width="19.42578125" customWidth="1"/>
    <col min="2567" max="2567" width="18.5703125" customWidth="1"/>
    <col min="2814" max="2814" width="3.7109375" customWidth="1"/>
    <col min="2815" max="2815" width="7.42578125" customWidth="1"/>
    <col min="2816" max="2816" width="0" hidden="1" customWidth="1"/>
    <col min="2817" max="2817" width="58.140625" customWidth="1"/>
    <col min="2818" max="2818" width="11.28515625" customWidth="1"/>
    <col min="2819" max="2819" width="9.42578125" customWidth="1"/>
    <col min="2820" max="2820" width="16" customWidth="1"/>
    <col min="2821" max="2821" width="16.5703125" customWidth="1"/>
    <col min="2822" max="2822" width="19.42578125" customWidth="1"/>
    <col min="2823" max="2823" width="18.5703125" customWidth="1"/>
    <col min="3070" max="3070" width="3.7109375" customWidth="1"/>
    <col min="3071" max="3071" width="7.42578125" customWidth="1"/>
    <col min="3072" max="3072" width="0" hidden="1" customWidth="1"/>
    <col min="3073" max="3073" width="58.140625" customWidth="1"/>
    <col min="3074" max="3074" width="11.28515625" customWidth="1"/>
    <col min="3075" max="3075" width="9.42578125" customWidth="1"/>
    <col min="3076" max="3076" width="16" customWidth="1"/>
    <col min="3077" max="3077" width="16.5703125" customWidth="1"/>
    <col min="3078" max="3078" width="19.42578125" customWidth="1"/>
    <col min="3079" max="3079" width="18.5703125" customWidth="1"/>
    <col min="3326" max="3326" width="3.7109375" customWidth="1"/>
    <col min="3327" max="3327" width="7.42578125" customWidth="1"/>
    <col min="3328" max="3328" width="0" hidden="1" customWidth="1"/>
    <col min="3329" max="3329" width="58.140625" customWidth="1"/>
    <col min="3330" max="3330" width="11.28515625" customWidth="1"/>
    <col min="3331" max="3331" width="9.42578125" customWidth="1"/>
    <col min="3332" max="3332" width="16" customWidth="1"/>
    <col min="3333" max="3333" width="16.5703125" customWidth="1"/>
    <col min="3334" max="3334" width="19.42578125" customWidth="1"/>
    <col min="3335" max="3335" width="18.5703125" customWidth="1"/>
    <col min="3582" max="3582" width="3.7109375" customWidth="1"/>
    <col min="3583" max="3583" width="7.42578125" customWidth="1"/>
    <col min="3584" max="3584" width="0" hidden="1" customWidth="1"/>
    <col min="3585" max="3585" width="58.140625" customWidth="1"/>
    <col min="3586" max="3586" width="11.28515625" customWidth="1"/>
    <col min="3587" max="3587" width="9.42578125" customWidth="1"/>
    <col min="3588" max="3588" width="16" customWidth="1"/>
    <col min="3589" max="3589" width="16.5703125" customWidth="1"/>
    <col min="3590" max="3590" width="19.42578125" customWidth="1"/>
    <col min="3591" max="3591" width="18.5703125" customWidth="1"/>
    <col min="3838" max="3838" width="3.7109375" customWidth="1"/>
    <col min="3839" max="3839" width="7.42578125" customWidth="1"/>
    <col min="3840" max="3840" width="0" hidden="1" customWidth="1"/>
    <col min="3841" max="3841" width="58.140625" customWidth="1"/>
    <col min="3842" max="3842" width="11.28515625" customWidth="1"/>
    <col min="3843" max="3843" width="9.42578125" customWidth="1"/>
    <col min="3844" max="3844" width="16" customWidth="1"/>
    <col min="3845" max="3845" width="16.5703125" customWidth="1"/>
    <col min="3846" max="3846" width="19.42578125" customWidth="1"/>
    <col min="3847" max="3847" width="18.5703125" customWidth="1"/>
    <col min="4094" max="4094" width="3.7109375" customWidth="1"/>
    <col min="4095" max="4095" width="7.42578125" customWidth="1"/>
    <col min="4096" max="4096" width="0" hidden="1" customWidth="1"/>
    <col min="4097" max="4097" width="58.140625" customWidth="1"/>
    <col min="4098" max="4098" width="11.28515625" customWidth="1"/>
    <col min="4099" max="4099" width="9.42578125" customWidth="1"/>
    <col min="4100" max="4100" width="16" customWidth="1"/>
    <col min="4101" max="4101" width="16.5703125" customWidth="1"/>
    <col min="4102" max="4102" width="19.42578125" customWidth="1"/>
    <col min="4103" max="4103" width="18.5703125" customWidth="1"/>
    <col min="4350" max="4350" width="3.7109375" customWidth="1"/>
    <col min="4351" max="4351" width="7.42578125" customWidth="1"/>
    <col min="4352" max="4352" width="0" hidden="1" customWidth="1"/>
    <col min="4353" max="4353" width="58.140625" customWidth="1"/>
    <col min="4354" max="4354" width="11.28515625" customWidth="1"/>
    <col min="4355" max="4355" width="9.42578125" customWidth="1"/>
    <col min="4356" max="4356" width="16" customWidth="1"/>
    <col min="4357" max="4357" width="16.5703125" customWidth="1"/>
    <col min="4358" max="4358" width="19.42578125" customWidth="1"/>
    <col min="4359" max="4359" width="18.5703125" customWidth="1"/>
    <col min="4606" max="4606" width="3.7109375" customWidth="1"/>
    <col min="4607" max="4607" width="7.42578125" customWidth="1"/>
    <col min="4608" max="4608" width="0" hidden="1" customWidth="1"/>
    <col min="4609" max="4609" width="58.140625" customWidth="1"/>
    <col min="4610" max="4610" width="11.28515625" customWidth="1"/>
    <col min="4611" max="4611" width="9.42578125" customWidth="1"/>
    <col min="4612" max="4612" width="16" customWidth="1"/>
    <col min="4613" max="4613" width="16.5703125" customWidth="1"/>
    <col min="4614" max="4614" width="19.42578125" customWidth="1"/>
    <col min="4615" max="4615" width="18.5703125" customWidth="1"/>
    <col min="4862" max="4862" width="3.7109375" customWidth="1"/>
    <col min="4863" max="4863" width="7.42578125" customWidth="1"/>
    <col min="4864" max="4864" width="0" hidden="1" customWidth="1"/>
    <col min="4865" max="4865" width="58.140625" customWidth="1"/>
    <col min="4866" max="4866" width="11.28515625" customWidth="1"/>
    <col min="4867" max="4867" width="9.42578125" customWidth="1"/>
    <col min="4868" max="4868" width="16" customWidth="1"/>
    <col min="4869" max="4869" width="16.5703125" customWidth="1"/>
    <col min="4870" max="4870" width="19.42578125" customWidth="1"/>
    <col min="4871" max="4871" width="18.5703125" customWidth="1"/>
    <col min="5118" max="5118" width="3.7109375" customWidth="1"/>
    <col min="5119" max="5119" width="7.42578125" customWidth="1"/>
    <col min="5120" max="5120" width="0" hidden="1" customWidth="1"/>
    <col min="5121" max="5121" width="58.140625" customWidth="1"/>
    <col min="5122" max="5122" width="11.28515625" customWidth="1"/>
    <col min="5123" max="5123" width="9.42578125" customWidth="1"/>
    <col min="5124" max="5124" width="16" customWidth="1"/>
    <col min="5125" max="5125" width="16.5703125" customWidth="1"/>
    <col min="5126" max="5126" width="19.42578125" customWidth="1"/>
    <col min="5127" max="5127" width="18.5703125" customWidth="1"/>
    <col min="5374" max="5374" width="3.7109375" customWidth="1"/>
    <col min="5375" max="5375" width="7.42578125" customWidth="1"/>
    <col min="5376" max="5376" width="0" hidden="1" customWidth="1"/>
    <col min="5377" max="5377" width="58.140625" customWidth="1"/>
    <col min="5378" max="5378" width="11.28515625" customWidth="1"/>
    <col min="5379" max="5379" width="9.42578125" customWidth="1"/>
    <col min="5380" max="5380" width="16" customWidth="1"/>
    <col min="5381" max="5381" width="16.5703125" customWidth="1"/>
    <col min="5382" max="5382" width="19.42578125" customWidth="1"/>
    <col min="5383" max="5383" width="18.5703125" customWidth="1"/>
    <col min="5630" max="5630" width="3.7109375" customWidth="1"/>
    <col min="5631" max="5631" width="7.42578125" customWidth="1"/>
    <col min="5632" max="5632" width="0" hidden="1" customWidth="1"/>
    <col min="5633" max="5633" width="58.140625" customWidth="1"/>
    <col min="5634" max="5634" width="11.28515625" customWidth="1"/>
    <col min="5635" max="5635" width="9.42578125" customWidth="1"/>
    <col min="5636" max="5636" width="16" customWidth="1"/>
    <col min="5637" max="5637" width="16.5703125" customWidth="1"/>
    <col min="5638" max="5638" width="19.42578125" customWidth="1"/>
    <col min="5639" max="5639" width="18.5703125" customWidth="1"/>
    <col min="5886" max="5886" width="3.7109375" customWidth="1"/>
    <col min="5887" max="5887" width="7.42578125" customWidth="1"/>
    <col min="5888" max="5888" width="0" hidden="1" customWidth="1"/>
    <col min="5889" max="5889" width="58.140625" customWidth="1"/>
    <col min="5890" max="5890" width="11.28515625" customWidth="1"/>
    <col min="5891" max="5891" width="9.42578125" customWidth="1"/>
    <col min="5892" max="5892" width="16" customWidth="1"/>
    <col min="5893" max="5893" width="16.5703125" customWidth="1"/>
    <col min="5894" max="5894" width="19.42578125" customWidth="1"/>
    <col min="5895" max="5895" width="18.5703125" customWidth="1"/>
    <col min="6142" max="6142" width="3.7109375" customWidth="1"/>
    <col min="6143" max="6143" width="7.42578125" customWidth="1"/>
    <col min="6144" max="6144" width="0" hidden="1" customWidth="1"/>
    <col min="6145" max="6145" width="58.140625" customWidth="1"/>
    <col min="6146" max="6146" width="11.28515625" customWidth="1"/>
    <col min="6147" max="6147" width="9.42578125" customWidth="1"/>
    <col min="6148" max="6148" width="16" customWidth="1"/>
    <col min="6149" max="6149" width="16.5703125" customWidth="1"/>
    <col min="6150" max="6150" width="19.42578125" customWidth="1"/>
    <col min="6151" max="6151" width="18.5703125" customWidth="1"/>
    <col min="6398" max="6398" width="3.7109375" customWidth="1"/>
    <col min="6399" max="6399" width="7.42578125" customWidth="1"/>
    <col min="6400" max="6400" width="0" hidden="1" customWidth="1"/>
    <col min="6401" max="6401" width="58.140625" customWidth="1"/>
    <col min="6402" max="6402" width="11.28515625" customWidth="1"/>
    <col min="6403" max="6403" width="9.42578125" customWidth="1"/>
    <col min="6404" max="6404" width="16" customWidth="1"/>
    <col min="6405" max="6405" width="16.5703125" customWidth="1"/>
    <col min="6406" max="6406" width="19.42578125" customWidth="1"/>
    <col min="6407" max="6407" width="18.5703125" customWidth="1"/>
    <col min="6654" max="6654" width="3.7109375" customWidth="1"/>
    <col min="6655" max="6655" width="7.42578125" customWidth="1"/>
    <col min="6656" max="6656" width="0" hidden="1" customWidth="1"/>
    <col min="6657" max="6657" width="58.140625" customWidth="1"/>
    <col min="6658" max="6658" width="11.28515625" customWidth="1"/>
    <col min="6659" max="6659" width="9.42578125" customWidth="1"/>
    <col min="6660" max="6660" width="16" customWidth="1"/>
    <col min="6661" max="6661" width="16.5703125" customWidth="1"/>
    <col min="6662" max="6662" width="19.42578125" customWidth="1"/>
    <col min="6663" max="6663" width="18.5703125" customWidth="1"/>
    <col min="6910" max="6910" width="3.7109375" customWidth="1"/>
    <col min="6911" max="6911" width="7.42578125" customWidth="1"/>
    <col min="6912" max="6912" width="0" hidden="1" customWidth="1"/>
    <col min="6913" max="6913" width="58.140625" customWidth="1"/>
    <col min="6914" max="6914" width="11.28515625" customWidth="1"/>
    <col min="6915" max="6915" width="9.42578125" customWidth="1"/>
    <col min="6916" max="6916" width="16" customWidth="1"/>
    <col min="6917" max="6917" width="16.5703125" customWidth="1"/>
    <col min="6918" max="6918" width="19.42578125" customWidth="1"/>
    <col min="6919" max="6919" width="18.5703125" customWidth="1"/>
    <col min="7166" max="7166" width="3.7109375" customWidth="1"/>
    <col min="7167" max="7167" width="7.42578125" customWidth="1"/>
    <col min="7168" max="7168" width="0" hidden="1" customWidth="1"/>
    <col min="7169" max="7169" width="58.140625" customWidth="1"/>
    <col min="7170" max="7170" width="11.28515625" customWidth="1"/>
    <col min="7171" max="7171" width="9.42578125" customWidth="1"/>
    <col min="7172" max="7172" width="16" customWidth="1"/>
    <col min="7173" max="7173" width="16.5703125" customWidth="1"/>
    <col min="7174" max="7174" width="19.42578125" customWidth="1"/>
    <col min="7175" max="7175" width="18.5703125" customWidth="1"/>
    <col min="7422" max="7422" width="3.7109375" customWidth="1"/>
    <col min="7423" max="7423" width="7.42578125" customWidth="1"/>
    <col min="7424" max="7424" width="0" hidden="1" customWidth="1"/>
    <col min="7425" max="7425" width="58.140625" customWidth="1"/>
    <col min="7426" max="7426" width="11.28515625" customWidth="1"/>
    <col min="7427" max="7427" width="9.42578125" customWidth="1"/>
    <col min="7428" max="7428" width="16" customWidth="1"/>
    <col min="7429" max="7429" width="16.5703125" customWidth="1"/>
    <col min="7430" max="7430" width="19.42578125" customWidth="1"/>
    <col min="7431" max="7431" width="18.5703125" customWidth="1"/>
    <col min="7678" max="7678" width="3.7109375" customWidth="1"/>
    <col min="7679" max="7679" width="7.42578125" customWidth="1"/>
    <col min="7680" max="7680" width="0" hidden="1" customWidth="1"/>
    <col min="7681" max="7681" width="58.140625" customWidth="1"/>
    <col min="7682" max="7682" width="11.28515625" customWidth="1"/>
    <col min="7683" max="7683" width="9.42578125" customWidth="1"/>
    <col min="7684" max="7684" width="16" customWidth="1"/>
    <col min="7685" max="7685" width="16.5703125" customWidth="1"/>
    <col min="7686" max="7686" width="19.42578125" customWidth="1"/>
    <col min="7687" max="7687" width="18.5703125" customWidth="1"/>
    <col min="7934" max="7934" width="3.7109375" customWidth="1"/>
    <col min="7935" max="7935" width="7.42578125" customWidth="1"/>
    <col min="7936" max="7936" width="0" hidden="1" customWidth="1"/>
    <col min="7937" max="7937" width="58.140625" customWidth="1"/>
    <col min="7938" max="7938" width="11.28515625" customWidth="1"/>
    <col min="7939" max="7939" width="9.42578125" customWidth="1"/>
    <col min="7940" max="7940" width="16" customWidth="1"/>
    <col min="7941" max="7941" width="16.5703125" customWidth="1"/>
    <col min="7942" max="7942" width="19.42578125" customWidth="1"/>
    <col min="7943" max="7943" width="18.5703125" customWidth="1"/>
    <col min="8190" max="8190" width="3.7109375" customWidth="1"/>
    <col min="8191" max="8191" width="7.42578125" customWidth="1"/>
    <col min="8192" max="8192" width="0" hidden="1" customWidth="1"/>
    <col min="8193" max="8193" width="58.140625" customWidth="1"/>
    <col min="8194" max="8194" width="11.28515625" customWidth="1"/>
    <col min="8195" max="8195" width="9.42578125" customWidth="1"/>
    <col min="8196" max="8196" width="16" customWidth="1"/>
    <col min="8197" max="8197" width="16.5703125" customWidth="1"/>
    <col min="8198" max="8198" width="19.42578125" customWidth="1"/>
    <col min="8199" max="8199" width="18.5703125" customWidth="1"/>
    <col min="8446" max="8446" width="3.7109375" customWidth="1"/>
    <col min="8447" max="8447" width="7.42578125" customWidth="1"/>
    <col min="8448" max="8448" width="0" hidden="1" customWidth="1"/>
    <col min="8449" max="8449" width="58.140625" customWidth="1"/>
    <col min="8450" max="8450" width="11.28515625" customWidth="1"/>
    <col min="8451" max="8451" width="9.42578125" customWidth="1"/>
    <col min="8452" max="8452" width="16" customWidth="1"/>
    <col min="8453" max="8453" width="16.5703125" customWidth="1"/>
    <col min="8454" max="8454" width="19.42578125" customWidth="1"/>
    <col min="8455" max="8455" width="18.5703125" customWidth="1"/>
    <col min="8702" max="8702" width="3.7109375" customWidth="1"/>
    <col min="8703" max="8703" width="7.42578125" customWidth="1"/>
    <col min="8704" max="8704" width="0" hidden="1" customWidth="1"/>
    <col min="8705" max="8705" width="58.140625" customWidth="1"/>
    <col min="8706" max="8706" width="11.28515625" customWidth="1"/>
    <col min="8707" max="8707" width="9.42578125" customWidth="1"/>
    <col min="8708" max="8708" width="16" customWidth="1"/>
    <col min="8709" max="8709" width="16.5703125" customWidth="1"/>
    <col min="8710" max="8710" width="19.42578125" customWidth="1"/>
    <col min="8711" max="8711" width="18.5703125" customWidth="1"/>
    <col min="8958" max="8958" width="3.7109375" customWidth="1"/>
    <col min="8959" max="8959" width="7.42578125" customWidth="1"/>
    <col min="8960" max="8960" width="0" hidden="1" customWidth="1"/>
    <col min="8961" max="8961" width="58.140625" customWidth="1"/>
    <col min="8962" max="8962" width="11.28515625" customWidth="1"/>
    <col min="8963" max="8963" width="9.42578125" customWidth="1"/>
    <col min="8964" max="8964" width="16" customWidth="1"/>
    <col min="8965" max="8965" width="16.5703125" customWidth="1"/>
    <col min="8966" max="8966" width="19.42578125" customWidth="1"/>
    <col min="8967" max="8967" width="18.5703125" customWidth="1"/>
    <col min="9214" max="9214" width="3.7109375" customWidth="1"/>
    <col min="9215" max="9215" width="7.42578125" customWidth="1"/>
    <col min="9216" max="9216" width="0" hidden="1" customWidth="1"/>
    <col min="9217" max="9217" width="58.140625" customWidth="1"/>
    <col min="9218" max="9218" width="11.28515625" customWidth="1"/>
    <col min="9219" max="9219" width="9.42578125" customWidth="1"/>
    <col min="9220" max="9220" width="16" customWidth="1"/>
    <col min="9221" max="9221" width="16.5703125" customWidth="1"/>
    <col min="9222" max="9222" width="19.42578125" customWidth="1"/>
    <col min="9223" max="9223" width="18.5703125" customWidth="1"/>
    <col min="9470" max="9470" width="3.7109375" customWidth="1"/>
    <col min="9471" max="9471" width="7.42578125" customWidth="1"/>
    <col min="9472" max="9472" width="0" hidden="1" customWidth="1"/>
    <col min="9473" max="9473" width="58.140625" customWidth="1"/>
    <col min="9474" max="9474" width="11.28515625" customWidth="1"/>
    <col min="9475" max="9475" width="9.42578125" customWidth="1"/>
    <col min="9476" max="9476" width="16" customWidth="1"/>
    <col min="9477" max="9477" width="16.5703125" customWidth="1"/>
    <col min="9478" max="9478" width="19.42578125" customWidth="1"/>
    <col min="9479" max="9479" width="18.5703125" customWidth="1"/>
    <col min="9726" max="9726" width="3.7109375" customWidth="1"/>
    <col min="9727" max="9727" width="7.42578125" customWidth="1"/>
    <col min="9728" max="9728" width="0" hidden="1" customWidth="1"/>
    <col min="9729" max="9729" width="58.140625" customWidth="1"/>
    <col min="9730" max="9730" width="11.28515625" customWidth="1"/>
    <col min="9731" max="9731" width="9.42578125" customWidth="1"/>
    <col min="9732" max="9732" width="16" customWidth="1"/>
    <col min="9733" max="9733" width="16.5703125" customWidth="1"/>
    <col min="9734" max="9734" width="19.42578125" customWidth="1"/>
    <col min="9735" max="9735" width="18.5703125" customWidth="1"/>
    <col min="9982" max="9982" width="3.7109375" customWidth="1"/>
    <col min="9983" max="9983" width="7.42578125" customWidth="1"/>
    <col min="9984" max="9984" width="0" hidden="1" customWidth="1"/>
    <col min="9985" max="9985" width="58.140625" customWidth="1"/>
    <col min="9986" max="9986" width="11.28515625" customWidth="1"/>
    <col min="9987" max="9987" width="9.42578125" customWidth="1"/>
    <col min="9988" max="9988" width="16" customWidth="1"/>
    <col min="9989" max="9989" width="16.5703125" customWidth="1"/>
    <col min="9990" max="9990" width="19.42578125" customWidth="1"/>
    <col min="9991" max="9991" width="18.5703125" customWidth="1"/>
    <col min="10238" max="10238" width="3.7109375" customWidth="1"/>
    <col min="10239" max="10239" width="7.42578125" customWidth="1"/>
    <col min="10240" max="10240" width="0" hidden="1" customWidth="1"/>
    <col min="10241" max="10241" width="58.140625" customWidth="1"/>
    <col min="10242" max="10242" width="11.28515625" customWidth="1"/>
    <col min="10243" max="10243" width="9.42578125" customWidth="1"/>
    <col min="10244" max="10244" width="16" customWidth="1"/>
    <col min="10245" max="10245" width="16.5703125" customWidth="1"/>
    <col min="10246" max="10246" width="19.42578125" customWidth="1"/>
    <col min="10247" max="10247" width="18.5703125" customWidth="1"/>
    <col min="10494" max="10494" width="3.7109375" customWidth="1"/>
    <col min="10495" max="10495" width="7.42578125" customWidth="1"/>
    <col min="10496" max="10496" width="0" hidden="1" customWidth="1"/>
    <col min="10497" max="10497" width="58.140625" customWidth="1"/>
    <col min="10498" max="10498" width="11.28515625" customWidth="1"/>
    <col min="10499" max="10499" width="9.42578125" customWidth="1"/>
    <col min="10500" max="10500" width="16" customWidth="1"/>
    <col min="10501" max="10501" width="16.5703125" customWidth="1"/>
    <col min="10502" max="10502" width="19.42578125" customWidth="1"/>
    <col min="10503" max="10503" width="18.5703125" customWidth="1"/>
    <col min="10750" max="10750" width="3.7109375" customWidth="1"/>
    <col min="10751" max="10751" width="7.42578125" customWidth="1"/>
    <col min="10752" max="10752" width="0" hidden="1" customWidth="1"/>
    <col min="10753" max="10753" width="58.140625" customWidth="1"/>
    <col min="10754" max="10754" width="11.28515625" customWidth="1"/>
    <col min="10755" max="10755" width="9.42578125" customWidth="1"/>
    <col min="10756" max="10756" width="16" customWidth="1"/>
    <col min="10757" max="10757" width="16.5703125" customWidth="1"/>
    <col min="10758" max="10758" width="19.42578125" customWidth="1"/>
    <col min="10759" max="10759" width="18.5703125" customWidth="1"/>
    <col min="11006" max="11006" width="3.7109375" customWidth="1"/>
    <col min="11007" max="11007" width="7.42578125" customWidth="1"/>
    <col min="11008" max="11008" width="0" hidden="1" customWidth="1"/>
    <col min="11009" max="11009" width="58.140625" customWidth="1"/>
    <col min="11010" max="11010" width="11.28515625" customWidth="1"/>
    <col min="11011" max="11011" width="9.42578125" customWidth="1"/>
    <col min="11012" max="11012" width="16" customWidth="1"/>
    <col min="11013" max="11013" width="16.5703125" customWidth="1"/>
    <col min="11014" max="11014" width="19.42578125" customWidth="1"/>
    <col min="11015" max="11015" width="18.5703125" customWidth="1"/>
    <col min="11262" max="11262" width="3.7109375" customWidth="1"/>
    <col min="11263" max="11263" width="7.42578125" customWidth="1"/>
    <col min="11264" max="11264" width="0" hidden="1" customWidth="1"/>
    <col min="11265" max="11265" width="58.140625" customWidth="1"/>
    <col min="11266" max="11266" width="11.28515625" customWidth="1"/>
    <col min="11267" max="11267" width="9.42578125" customWidth="1"/>
    <col min="11268" max="11268" width="16" customWidth="1"/>
    <col min="11269" max="11269" width="16.5703125" customWidth="1"/>
    <col min="11270" max="11270" width="19.42578125" customWidth="1"/>
    <col min="11271" max="11271" width="18.5703125" customWidth="1"/>
    <col min="11518" max="11518" width="3.7109375" customWidth="1"/>
    <col min="11519" max="11519" width="7.42578125" customWidth="1"/>
    <col min="11520" max="11520" width="0" hidden="1" customWidth="1"/>
    <col min="11521" max="11521" width="58.140625" customWidth="1"/>
    <col min="11522" max="11522" width="11.28515625" customWidth="1"/>
    <col min="11523" max="11523" width="9.42578125" customWidth="1"/>
    <col min="11524" max="11524" width="16" customWidth="1"/>
    <col min="11525" max="11525" width="16.5703125" customWidth="1"/>
    <col min="11526" max="11526" width="19.42578125" customWidth="1"/>
    <col min="11527" max="11527" width="18.5703125" customWidth="1"/>
    <col min="11774" max="11774" width="3.7109375" customWidth="1"/>
    <col min="11775" max="11775" width="7.42578125" customWidth="1"/>
    <col min="11776" max="11776" width="0" hidden="1" customWidth="1"/>
    <col min="11777" max="11777" width="58.140625" customWidth="1"/>
    <col min="11778" max="11778" width="11.28515625" customWidth="1"/>
    <col min="11779" max="11779" width="9.42578125" customWidth="1"/>
    <col min="11780" max="11780" width="16" customWidth="1"/>
    <col min="11781" max="11781" width="16.5703125" customWidth="1"/>
    <col min="11782" max="11782" width="19.42578125" customWidth="1"/>
    <col min="11783" max="11783" width="18.5703125" customWidth="1"/>
    <col min="12030" max="12030" width="3.7109375" customWidth="1"/>
    <col min="12031" max="12031" width="7.42578125" customWidth="1"/>
    <col min="12032" max="12032" width="0" hidden="1" customWidth="1"/>
    <col min="12033" max="12033" width="58.140625" customWidth="1"/>
    <col min="12034" max="12034" width="11.28515625" customWidth="1"/>
    <col min="12035" max="12035" width="9.42578125" customWidth="1"/>
    <col min="12036" max="12036" width="16" customWidth="1"/>
    <col min="12037" max="12037" width="16.5703125" customWidth="1"/>
    <col min="12038" max="12038" width="19.42578125" customWidth="1"/>
    <col min="12039" max="12039" width="18.5703125" customWidth="1"/>
    <col min="12286" max="12286" width="3.7109375" customWidth="1"/>
    <col min="12287" max="12287" width="7.42578125" customWidth="1"/>
    <col min="12288" max="12288" width="0" hidden="1" customWidth="1"/>
    <col min="12289" max="12289" width="58.140625" customWidth="1"/>
    <col min="12290" max="12290" width="11.28515625" customWidth="1"/>
    <col min="12291" max="12291" width="9.42578125" customWidth="1"/>
    <col min="12292" max="12292" width="16" customWidth="1"/>
    <col min="12293" max="12293" width="16.5703125" customWidth="1"/>
    <col min="12294" max="12294" width="19.42578125" customWidth="1"/>
    <col min="12295" max="12295" width="18.5703125" customWidth="1"/>
    <col min="12542" max="12542" width="3.7109375" customWidth="1"/>
    <col min="12543" max="12543" width="7.42578125" customWidth="1"/>
    <col min="12544" max="12544" width="0" hidden="1" customWidth="1"/>
    <col min="12545" max="12545" width="58.140625" customWidth="1"/>
    <col min="12546" max="12546" width="11.28515625" customWidth="1"/>
    <col min="12547" max="12547" width="9.42578125" customWidth="1"/>
    <col min="12548" max="12548" width="16" customWidth="1"/>
    <col min="12549" max="12549" width="16.5703125" customWidth="1"/>
    <col min="12550" max="12550" width="19.42578125" customWidth="1"/>
    <col min="12551" max="12551" width="18.5703125" customWidth="1"/>
    <col min="12798" max="12798" width="3.7109375" customWidth="1"/>
    <col min="12799" max="12799" width="7.42578125" customWidth="1"/>
    <col min="12800" max="12800" width="0" hidden="1" customWidth="1"/>
    <col min="12801" max="12801" width="58.140625" customWidth="1"/>
    <col min="12802" max="12802" width="11.28515625" customWidth="1"/>
    <col min="12803" max="12803" width="9.42578125" customWidth="1"/>
    <col min="12804" max="12804" width="16" customWidth="1"/>
    <col min="12805" max="12805" width="16.5703125" customWidth="1"/>
    <col min="12806" max="12806" width="19.42578125" customWidth="1"/>
    <col min="12807" max="12807" width="18.5703125" customWidth="1"/>
    <col min="13054" max="13054" width="3.7109375" customWidth="1"/>
    <col min="13055" max="13055" width="7.42578125" customWidth="1"/>
    <col min="13056" max="13056" width="0" hidden="1" customWidth="1"/>
    <col min="13057" max="13057" width="58.140625" customWidth="1"/>
    <col min="13058" max="13058" width="11.28515625" customWidth="1"/>
    <col min="13059" max="13059" width="9.42578125" customWidth="1"/>
    <col min="13060" max="13060" width="16" customWidth="1"/>
    <col min="13061" max="13061" width="16.5703125" customWidth="1"/>
    <col min="13062" max="13062" width="19.42578125" customWidth="1"/>
    <col min="13063" max="13063" width="18.5703125" customWidth="1"/>
    <col min="13310" max="13310" width="3.7109375" customWidth="1"/>
    <col min="13311" max="13311" width="7.42578125" customWidth="1"/>
    <col min="13312" max="13312" width="0" hidden="1" customWidth="1"/>
    <col min="13313" max="13313" width="58.140625" customWidth="1"/>
    <col min="13314" max="13314" width="11.28515625" customWidth="1"/>
    <col min="13315" max="13315" width="9.42578125" customWidth="1"/>
    <col min="13316" max="13316" width="16" customWidth="1"/>
    <col min="13317" max="13317" width="16.5703125" customWidth="1"/>
    <col min="13318" max="13318" width="19.42578125" customWidth="1"/>
    <col min="13319" max="13319" width="18.5703125" customWidth="1"/>
    <col min="13566" max="13566" width="3.7109375" customWidth="1"/>
    <col min="13567" max="13567" width="7.42578125" customWidth="1"/>
    <col min="13568" max="13568" width="0" hidden="1" customWidth="1"/>
    <col min="13569" max="13569" width="58.140625" customWidth="1"/>
    <col min="13570" max="13570" width="11.28515625" customWidth="1"/>
    <col min="13571" max="13571" width="9.42578125" customWidth="1"/>
    <col min="13572" max="13572" width="16" customWidth="1"/>
    <col min="13573" max="13573" width="16.5703125" customWidth="1"/>
    <col min="13574" max="13574" width="19.42578125" customWidth="1"/>
    <col min="13575" max="13575" width="18.5703125" customWidth="1"/>
    <col min="13822" max="13822" width="3.7109375" customWidth="1"/>
    <col min="13823" max="13823" width="7.42578125" customWidth="1"/>
    <col min="13824" max="13824" width="0" hidden="1" customWidth="1"/>
    <col min="13825" max="13825" width="58.140625" customWidth="1"/>
    <col min="13826" max="13826" width="11.28515625" customWidth="1"/>
    <col min="13827" max="13827" width="9.42578125" customWidth="1"/>
    <col min="13828" max="13828" width="16" customWidth="1"/>
    <col min="13829" max="13829" width="16.5703125" customWidth="1"/>
    <col min="13830" max="13830" width="19.42578125" customWidth="1"/>
    <col min="13831" max="13831" width="18.5703125" customWidth="1"/>
    <col min="14078" max="14078" width="3.7109375" customWidth="1"/>
    <col min="14079" max="14079" width="7.42578125" customWidth="1"/>
    <col min="14080" max="14080" width="0" hidden="1" customWidth="1"/>
    <col min="14081" max="14081" width="58.140625" customWidth="1"/>
    <col min="14082" max="14082" width="11.28515625" customWidth="1"/>
    <col min="14083" max="14083" width="9.42578125" customWidth="1"/>
    <col min="14084" max="14084" width="16" customWidth="1"/>
    <col min="14085" max="14085" width="16.5703125" customWidth="1"/>
    <col min="14086" max="14086" width="19.42578125" customWidth="1"/>
    <col min="14087" max="14087" width="18.5703125" customWidth="1"/>
    <col min="14334" max="14334" width="3.7109375" customWidth="1"/>
    <col min="14335" max="14335" width="7.42578125" customWidth="1"/>
    <col min="14336" max="14336" width="0" hidden="1" customWidth="1"/>
    <col min="14337" max="14337" width="58.140625" customWidth="1"/>
    <col min="14338" max="14338" width="11.28515625" customWidth="1"/>
    <col min="14339" max="14339" width="9.42578125" customWidth="1"/>
    <col min="14340" max="14340" width="16" customWidth="1"/>
    <col min="14341" max="14341" width="16.5703125" customWidth="1"/>
    <col min="14342" max="14342" width="19.42578125" customWidth="1"/>
    <col min="14343" max="14343" width="18.5703125" customWidth="1"/>
    <col min="14590" max="14590" width="3.7109375" customWidth="1"/>
    <col min="14591" max="14591" width="7.42578125" customWidth="1"/>
    <col min="14592" max="14592" width="0" hidden="1" customWidth="1"/>
    <col min="14593" max="14593" width="58.140625" customWidth="1"/>
    <col min="14594" max="14594" width="11.28515625" customWidth="1"/>
    <col min="14595" max="14595" width="9.42578125" customWidth="1"/>
    <col min="14596" max="14596" width="16" customWidth="1"/>
    <col min="14597" max="14597" width="16.5703125" customWidth="1"/>
    <col min="14598" max="14598" width="19.42578125" customWidth="1"/>
    <col min="14599" max="14599" width="18.5703125" customWidth="1"/>
    <col min="14846" max="14846" width="3.7109375" customWidth="1"/>
    <col min="14847" max="14847" width="7.42578125" customWidth="1"/>
    <col min="14848" max="14848" width="0" hidden="1" customWidth="1"/>
    <col min="14849" max="14849" width="58.140625" customWidth="1"/>
    <col min="14850" max="14850" width="11.28515625" customWidth="1"/>
    <col min="14851" max="14851" width="9.42578125" customWidth="1"/>
    <col min="14852" max="14852" width="16" customWidth="1"/>
    <col min="14853" max="14853" width="16.5703125" customWidth="1"/>
    <col min="14854" max="14854" width="19.42578125" customWidth="1"/>
    <col min="14855" max="14855" width="18.5703125" customWidth="1"/>
    <col min="15102" max="15102" width="3.7109375" customWidth="1"/>
    <col min="15103" max="15103" width="7.42578125" customWidth="1"/>
    <col min="15104" max="15104" width="0" hidden="1" customWidth="1"/>
    <col min="15105" max="15105" width="58.140625" customWidth="1"/>
    <col min="15106" max="15106" width="11.28515625" customWidth="1"/>
    <col min="15107" max="15107" width="9.42578125" customWidth="1"/>
    <col min="15108" max="15108" width="16" customWidth="1"/>
    <col min="15109" max="15109" width="16.5703125" customWidth="1"/>
    <col min="15110" max="15110" width="19.42578125" customWidth="1"/>
    <col min="15111" max="15111" width="18.5703125" customWidth="1"/>
    <col min="15358" max="15358" width="3.7109375" customWidth="1"/>
    <col min="15359" max="15359" width="7.42578125" customWidth="1"/>
    <col min="15360" max="15360" width="0" hidden="1" customWidth="1"/>
    <col min="15361" max="15361" width="58.140625" customWidth="1"/>
    <col min="15362" max="15362" width="11.28515625" customWidth="1"/>
    <col min="15363" max="15363" width="9.42578125" customWidth="1"/>
    <col min="15364" max="15364" width="16" customWidth="1"/>
    <col min="15365" max="15365" width="16.5703125" customWidth="1"/>
    <col min="15366" max="15366" width="19.42578125" customWidth="1"/>
    <col min="15367" max="15367" width="18.5703125" customWidth="1"/>
    <col min="15614" max="15614" width="3.7109375" customWidth="1"/>
    <col min="15615" max="15615" width="7.42578125" customWidth="1"/>
    <col min="15616" max="15616" width="0" hidden="1" customWidth="1"/>
    <col min="15617" max="15617" width="58.140625" customWidth="1"/>
    <col min="15618" max="15618" width="11.28515625" customWidth="1"/>
    <col min="15619" max="15619" width="9.42578125" customWidth="1"/>
    <col min="15620" max="15620" width="16" customWidth="1"/>
    <col min="15621" max="15621" width="16.5703125" customWidth="1"/>
    <col min="15622" max="15622" width="19.42578125" customWidth="1"/>
    <col min="15623" max="15623" width="18.5703125" customWidth="1"/>
    <col min="15870" max="15870" width="3.7109375" customWidth="1"/>
    <col min="15871" max="15871" width="7.42578125" customWidth="1"/>
    <col min="15872" max="15872" width="0" hidden="1" customWidth="1"/>
    <col min="15873" max="15873" width="58.140625" customWidth="1"/>
    <col min="15874" max="15874" width="11.28515625" customWidth="1"/>
    <col min="15875" max="15875" width="9.42578125" customWidth="1"/>
    <col min="15876" max="15876" width="16" customWidth="1"/>
    <col min="15877" max="15877" width="16.5703125" customWidth="1"/>
    <col min="15878" max="15878" width="19.42578125" customWidth="1"/>
    <col min="15879" max="15879" width="18.5703125" customWidth="1"/>
    <col min="16126" max="16126" width="3.7109375" customWidth="1"/>
    <col min="16127" max="16127" width="7.42578125" customWidth="1"/>
    <col min="16128" max="16128" width="0" hidden="1" customWidth="1"/>
    <col min="16129" max="16129" width="58.140625" customWidth="1"/>
    <col min="16130" max="16130" width="11.28515625" customWidth="1"/>
    <col min="16131" max="16131" width="9.42578125" customWidth="1"/>
    <col min="16132" max="16132" width="16" customWidth="1"/>
    <col min="16133" max="16133" width="16.5703125" customWidth="1"/>
    <col min="16134" max="16134" width="19.42578125" customWidth="1"/>
    <col min="16135" max="16135" width="18.5703125" customWidth="1"/>
  </cols>
  <sheetData>
    <row r="1" spans="1:6" ht="16.5" thickTop="1">
      <c r="A1" s="122"/>
      <c r="B1" s="123"/>
      <c r="C1" s="274"/>
      <c r="D1" s="124"/>
      <c r="E1" s="125"/>
      <c r="F1" s="275"/>
    </row>
    <row r="2" spans="1:6" ht="15.75">
      <c r="A2" s="35"/>
      <c r="B2" s="31"/>
      <c r="C2" s="32"/>
      <c r="D2" s="33"/>
      <c r="E2" s="34"/>
      <c r="F2" s="276"/>
    </row>
    <row r="3" spans="1:6" ht="15.75">
      <c r="A3" s="277"/>
      <c r="B3" s="31"/>
      <c r="C3" s="32"/>
      <c r="D3" s="33"/>
      <c r="E3" s="34"/>
      <c r="F3" s="276"/>
    </row>
    <row r="4" spans="1:6" s="16" customFormat="1" ht="30" customHeight="1">
      <c r="A4" s="72"/>
      <c r="B4" s="333" t="s">
        <v>154</v>
      </c>
      <c r="C4" s="333"/>
      <c r="D4" s="333"/>
      <c r="E4" s="333"/>
      <c r="F4" s="334"/>
    </row>
    <row r="5" spans="1:6" ht="15.75">
      <c r="A5" s="338"/>
      <c r="B5" s="339"/>
      <c r="C5" s="339"/>
      <c r="D5" s="339"/>
      <c r="E5" s="339"/>
      <c r="F5" s="340"/>
    </row>
    <row r="6" spans="1:6" ht="28.5" customHeight="1">
      <c r="A6" s="278" t="s">
        <v>155</v>
      </c>
      <c r="B6" s="36"/>
      <c r="C6" s="29"/>
      <c r="D6" s="29"/>
      <c r="E6" s="29"/>
      <c r="F6" s="118"/>
    </row>
    <row r="7" spans="1:6" ht="22.5" customHeight="1">
      <c r="A7" s="278" t="s">
        <v>156</v>
      </c>
      <c r="B7" s="36"/>
      <c r="C7" s="29"/>
      <c r="D7" s="29"/>
      <c r="E7" s="29"/>
      <c r="F7" s="118"/>
    </row>
    <row r="8" spans="1:6" ht="18.75">
      <c r="A8" s="278" t="s">
        <v>157</v>
      </c>
      <c r="B8" s="39"/>
      <c r="C8" s="40"/>
      <c r="D8" s="40"/>
      <c r="E8" s="273"/>
      <c r="F8" s="121" t="s">
        <v>77</v>
      </c>
    </row>
    <row r="9" spans="1:6" ht="19.5" thickBot="1">
      <c r="A9" s="278"/>
      <c r="B9" s="39"/>
      <c r="C9" s="40"/>
      <c r="D9" s="40"/>
      <c r="E9" s="273"/>
      <c r="F9" s="121"/>
    </row>
    <row r="10" spans="1:6" ht="17.25" thickTop="1" thickBot="1">
      <c r="A10" s="79" t="s">
        <v>54</v>
      </c>
      <c r="B10" s="80" t="s">
        <v>158</v>
      </c>
      <c r="C10" s="80" t="s">
        <v>45</v>
      </c>
      <c r="D10" s="80" t="s">
        <v>47</v>
      </c>
      <c r="E10" s="80" t="s">
        <v>75</v>
      </c>
      <c r="F10" s="81" t="s">
        <v>76</v>
      </c>
    </row>
    <row r="11" spans="1:6" ht="16.5" thickTop="1">
      <c r="A11" s="41"/>
      <c r="B11" s="42"/>
      <c r="C11" s="42"/>
      <c r="D11" s="42"/>
      <c r="E11" s="42"/>
      <c r="F11" s="43"/>
    </row>
    <row r="12" spans="1:6" ht="15.75">
      <c r="A12" s="82">
        <v>1</v>
      </c>
      <c r="B12" s="83" t="s">
        <v>84</v>
      </c>
      <c r="C12" s="84"/>
      <c r="D12" s="85"/>
      <c r="E12" s="86"/>
      <c r="F12" s="87"/>
    </row>
    <row r="13" spans="1:6" ht="15.75">
      <c r="A13" s="44">
        <f>A12+0.1</f>
        <v>1.1000000000000001</v>
      </c>
      <c r="B13" s="45" t="s">
        <v>159</v>
      </c>
      <c r="C13" s="77">
        <v>1</v>
      </c>
      <c r="D13" s="47" t="s">
        <v>80</v>
      </c>
      <c r="E13" s="48">
        <f>'Analisis de costos'!H20</f>
        <v>122079.33</v>
      </c>
      <c r="F13" s="49">
        <f t="shared" ref="F13:F15" si="0">ROUND(C13*E13,2)</f>
        <v>122079.33</v>
      </c>
    </row>
    <row r="14" spans="1:6" ht="15.75">
      <c r="A14" s="44">
        <f t="shared" ref="A14:A15" si="1">A13+0.1</f>
        <v>1.2000000000000002</v>
      </c>
      <c r="B14" s="45" t="s">
        <v>78</v>
      </c>
      <c r="C14" s="77">
        <v>1</v>
      </c>
      <c r="D14" s="47" t="s">
        <v>80</v>
      </c>
      <c r="E14" s="48">
        <f>'Analisis de costos'!H36</f>
        <v>55402.36</v>
      </c>
      <c r="F14" s="49">
        <f t="shared" si="0"/>
        <v>55402.36</v>
      </c>
    </row>
    <row r="15" spans="1:6" ht="15.75">
      <c r="A15" s="44">
        <f t="shared" si="1"/>
        <v>1.3000000000000003</v>
      </c>
      <c r="B15" s="45" t="s">
        <v>160</v>
      </c>
      <c r="C15" s="77">
        <v>3</v>
      </c>
      <c r="D15" s="47" t="s">
        <v>81</v>
      </c>
      <c r="E15" s="50">
        <f>'Analisis de costos'!H40</f>
        <v>975</v>
      </c>
      <c r="F15" s="49">
        <f t="shared" si="0"/>
        <v>2925</v>
      </c>
    </row>
    <row r="16" spans="1:6" ht="15.75">
      <c r="A16" s="51"/>
      <c r="B16" s="52"/>
      <c r="C16" s="78"/>
      <c r="D16" s="47"/>
      <c r="E16" s="53"/>
      <c r="F16" s="237">
        <f>SUM(F13:F15)</f>
        <v>180406.69</v>
      </c>
    </row>
    <row r="17" spans="1:6" ht="15.75">
      <c r="A17" s="234"/>
      <c r="B17" s="235"/>
      <c r="C17" s="236"/>
      <c r="D17" s="47"/>
      <c r="E17" s="53"/>
      <c r="F17" s="54"/>
    </row>
    <row r="18" spans="1:6" ht="15.75">
      <c r="A18" s="279">
        <v>2</v>
      </c>
      <c r="B18" s="92" t="s">
        <v>85</v>
      </c>
      <c r="C18" s="93"/>
      <c r="D18" s="88"/>
      <c r="E18" s="89"/>
      <c r="F18" s="90"/>
    </row>
    <row r="19" spans="1:6" ht="15.75">
      <c r="A19" s="56">
        <f>A18+0.01</f>
        <v>2.0099999999999998</v>
      </c>
      <c r="B19" s="57" t="s">
        <v>161</v>
      </c>
      <c r="C19" s="78">
        <v>278.17</v>
      </c>
      <c r="D19" s="47" t="s">
        <v>5</v>
      </c>
      <c r="E19" s="53">
        <f>'Analisis de costos'!H45</f>
        <v>408.10333333333335</v>
      </c>
      <c r="F19" s="49">
        <f t="shared" ref="F19:F21" si="2">ROUND(C19*E19,2)</f>
        <v>113522.1</v>
      </c>
    </row>
    <row r="20" spans="1:6" ht="17.25" customHeight="1">
      <c r="A20" s="58">
        <f>A19+0.01</f>
        <v>2.0199999999999996</v>
      </c>
      <c r="B20" s="45" t="s">
        <v>70</v>
      </c>
      <c r="C20" s="78">
        <v>319.89999999999998</v>
      </c>
      <c r="D20" s="47" t="s">
        <v>5</v>
      </c>
      <c r="E20" s="53">
        <f>'Analisis de costos'!H55</f>
        <v>222.79000000000002</v>
      </c>
      <c r="F20" s="49">
        <f>ROUND(C20*E20,2)</f>
        <v>71270.52</v>
      </c>
    </row>
    <row r="21" spans="1:6" ht="15.75">
      <c r="A21" s="58">
        <f>A20+0.01</f>
        <v>2.0299999999999994</v>
      </c>
      <c r="B21" s="59" t="s">
        <v>83</v>
      </c>
      <c r="C21" s="78">
        <v>143.88</v>
      </c>
      <c r="D21" s="47" t="s">
        <v>5</v>
      </c>
      <c r="E21" s="53">
        <f>'Analisis de costos'!H60</f>
        <v>524.55999999999995</v>
      </c>
      <c r="F21" s="49">
        <f t="shared" si="2"/>
        <v>75473.69</v>
      </c>
    </row>
    <row r="22" spans="1:6" ht="15.75">
      <c r="A22" s="51"/>
      <c r="B22" s="52"/>
      <c r="C22" s="78"/>
      <c r="D22" s="47"/>
      <c r="E22" s="53"/>
      <c r="F22" s="237">
        <f>SUM(F19:F21)</f>
        <v>260266.31</v>
      </c>
    </row>
    <row r="23" spans="1:6" ht="15.75">
      <c r="A23" s="51"/>
      <c r="B23" s="52"/>
      <c r="C23" s="78"/>
      <c r="D23" s="47"/>
      <c r="E23" s="53"/>
      <c r="F23" s="54"/>
    </row>
    <row r="24" spans="1:6" ht="15.75">
      <c r="A24" s="91">
        <v>3</v>
      </c>
      <c r="B24" s="92" t="s">
        <v>162</v>
      </c>
      <c r="C24" s="93"/>
      <c r="D24" s="88"/>
      <c r="E24" s="94"/>
      <c r="F24" s="90"/>
    </row>
    <row r="25" spans="1:6" ht="31.5">
      <c r="A25" s="60">
        <f>A24+0.1</f>
        <v>3.1</v>
      </c>
      <c r="B25" s="57" t="s">
        <v>163</v>
      </c>
      <c r="C25" s="78">
        <v>959.2</v>
      </c>
      <c r="D25" s="47" t="s">
        <v>99</v>
      </c>
      <c r="E25" s="53">
        <f>'Analisis de costos'!H69</f>
        <v>1044.7</v>
      </c>
      <c r="F25" s="55">
        <f>ROUND(C25*E25,2)</f>
        <v>1002076.24</v>
      </c>
    </row>
    <row r="26" spans="1:6" ht="31.5">
      <c r="A26" s="56">
        <f>A25+0.1</f>
        <v>3.2</v>
      </c>
      <c r="B26" s="61" t="s">
        <v>164</v>
      </c>
      <c r="C26" s="78">
        <v>959.2</v>
      </c>
      <c r="D26" s="47" t="s">
        <v>4</v>
      </c>
      <c r="E26" s="53">
        <f>'Analisis de costos'!H75</f>
        <v>902.23</v>
      </c>
      <c r="F26" s="55">
        <f>ROUND(C26*E26,2)</f>
        <v>865419.02</v>
      </c>
    </row>
    <row r="27" spans="1:6" ht="15.75">
      <c r="A27" s="56">
        <f>A26+0.1</f>
        <v>3.3000000000000003</v>
      </c>
      <c r="B27" s="61" t="s">
        <v>111</v>
      </c>
      <c r="C27" s="78">
        <v>47.96</v>
      </c>
      <c r="D27" s="47" t="s">
        <v>102</v>
      </c>
      <c r="E27" s="53">
        <f>'Analisis de costos'!H80</f>
        <v>2380.9499999999998</v>
      </c>
      <c r="F27" s="55">
        <f>ROUND(C27*E27,2)</f>
        <v>114190.36</v>
      </c>
    </row>
    <row r="28" spans="1:6" ht="15.75" customHeight="1">
      <c r="A28" s="62"/>
      <c r="B28" s="63"/>
      <c r="C28" s="64"/>
      <c r="D28" s="64"/>
      <c r="E28" s="65"/>
      <c r="F28" s="251">
        <f>SUM(F25:F27)</f>
        <v>1981685.62</v>
      </c>
    </row>
    <row r="29" spans="1:6" ht="15.75">
      <c r="A29" s="51"/>
      <c r="B29" s="52"/>
      <c r="C29" s="78"/>
      <c r="D29" s="47"/>
      <c r="E29" s="53"/>
      <c r="F29" s="54"/>
    </row>
    <row r="30" spans="1:6" ht="15.75">
      <c r="A30" s="66">
        <v>4</v>
      </c>
      <c r="B30" s="67" t="s">
        <v>86</v>
      </c>
      <c r="C30" s="78">
        <v>1</v>
      </c>
      <c r="D30" s="47" t="s">
        <v>56</v>
      </c>
      <c r="E30" s="53">
        <f>'Analisis de costos'!H85</f>
        <v>73918.05</v>
      </c>
      <c r="F30" s="252">
        <f t="shared" ref="F30" si="3">ROUND(C30*E30,2)</f>
        <v>73918.05</v>
      </c>
    </row>
    <row r="31" spans="1:6" ht="16.5" thickBot="1">
      <c r="A31" s="68"/>
      <c r="B31" s="69"/>
      <c r="C31" s="46"/>
      <c r="D31" s="70"/>
      <c r="E31" s="48"/>
      <c r="F31" s="71"/>
    </row>
    <row r="32" spans="1:6" ht="17.25" thickTop="1" thickBot="1">
      <c r="A32" s="95"/>
      <c r="B32" s="96" t="s">
        <v>87</v>
      </c>
      <c r="C32" s="97"/>
      <c r="D32" s="98"/>
      <c r="E32" s="99"/>
      <c r="F32" s="241">
        <f>F16+F22+F28+F30</f>
        <v>2496276.67</v>
      </c>
    </row>
    <row r="33" spans="1:7" ht="17.25" thickTop="1" thickBot="1">
      <c r="A33" s="72"/>
      <c r="B33" s="280"/>
      <c r="C33" s="281"/>
      <c r="D33" s="282"/>
      <c r="E33" s="73"/>
      <c r="F33" s="242"/>
    </row>
    <row r="34" spans="1:7" ht="16.5" customHeight="1" thickTop="1" thickBot="1">
      <c r="A34" s="95"/>
      <c r="B34" s="96" t="s">
        <v>87</v>
      </c>
      <c r="C34" s="100"/>
      <c r="D34" s="101"/>
      <c r="E34" s="102"/>
      <c r="F34" s="243">
        <f>F32</f>
        <v>2496276.67</v>
      </c>
      <c r="G34" s="18"/>
    </row>
    <row r="35" spans="1:7" ht="16.5" customHeight="1" thickTop="1">
      <c r="A35" s="72"/>
      <c r="B35" s="283" t="s">
        <v>88</v>
      </c>
      <c r="C35" s="284"/>
      <c r="D35" s="285"/>
      <c r="E35" s="285"/>
      <c r="F35" s="74"/>
      <c r="G35" s="18"/>
    </row>
    <row r="36" spans="1:7" ht="16.5" customHeight="1">
      <c r="A36" s="72"/>
      <c r="B36" s="286" t="s">
        <v>165</v>
      </c>
      <c r="C36" s="75">
        <v>0.1</v>
      </c>
      <c r="D36" s="285"/>
      <c r="F36" s="287">
        <f t="shared" ref="F36:F41" si="4">F$34*C36</f>
        <v>249627.66700000002</v>
      </c>
      <c r="G36" s="18"/>
    </row>
    <row r="37" spans="1:7" ht="15.75" customHeight="1">
      <c r="A37" s="72"/>
      <c r="B37" s="288" t="s">
        <v>89</v>
      </c>
      <c r="C37" s="75">
        <v>0.03</v>
      </c>
      <c r="D37" s="289"/>
      <c r="F37" s="287">
        <f t="shared" si="4"/>
        <v>74888.300099999993</v>
      </c>
    </row>
    <row r="38" spans="1:7" ht="15.75" customHeight="1">
      <c r="A38" s="72"/>
      <c r="B38" s="288" t="s">
        <v>166</v>
      </c>
      <c r="C38" s="75">
        <v>0.04</v>
      </c>
      <c r="D38" s="289"/>
      <c r="F38" s="287">
        <f t="shared" si="4"/>
        <v>99851.066800000001</v>
      </c>
    </row>
    <row r="39" spans="1:7" ht="15.75">
      <c r="A39" s="72"/>
      <c r="B39" s="288" t="s">
        <v>90</v>
      </c>
      <c r="C39" s="75">
        <v>0.01</v>
      </c>
      <c r="D39" s="290"/>
      <c r="F39" s="287">
        <f t="shared" si="4"/>
        <v>24962.7667</v>
      </c>
    </row>
    <row r="40" spans="1:7" ht="15.75">
      <c r="A40" s="72"/>
      <c r="B40" s="288" t="s">
        <v>91</v>
      </c>
      <c r="C40" s="75">
        <v>0.01</v>
      </c>
      <c r="D40" s="290"/>
      <c r="F40" s="287">
        <f t="shared" si="4"/>
        <v>24962.7667</v>
      </c>
    </row>
    <row r="41" spans="1:7" ht="15.75">
      <c r="A41" s="72"/>
      <c r="B41" s="288" t="s">
        <v>167</v>
      </c>
      <c r="C41" s="75">
        <v>0.05</v>
      </c>
      <c r="D41" s="290"/>
      <c r="F41" s="287">
        <f t="shared" si="4"/>
        <v>124813.83350000001</v>
      </c>
    </row>
    <row r="42" spans="1:7" ht="15.75">
      <c r="A42" s="72"/>
      <c r="B42" s="288" t="s">
        <v>168</v>
      </c>
      <c r="C42" s="75">
        <v>0.18</v>
      </c>
      <c r="D42" s="290"/>
      <c r="F42" s="291">
        <f>F36*C42</f>
        <v>44932.980060000002</v>
      </c>
    </row>
    <row r="43" spans="1:7" ht="15.75">
      <c r="A43" s="72"/>
      <c r="B43" s="288" t="s">
        <v>92</v>
      </c>
      <c r="C43" s="332">
        <v>1E-3</v>
      </c>
      <c r="D43" s="290"/>
      <c r="F43" s="287">
        <f>F$34*C43</f>
        <v>2496.2766700000002</v>
      </c>
    </row>
    <row r="44" spans="1:7" ht="16.5" thickBot="1">
      <c r="A44" s="72"/>
      <c r="B44" s="288" t="s">
        <v>153</v>
      </c>
      <c r="C44" s="292">
        <v>1</v>
      </c>
      <c r="D44" s="282" t="s">
        <v>56</v>
      </c>
      <c r="F44" s="293">
        <f>'Analisis de costos'!H90</f>
        <v>18853.45</v>
      </c>
    </row>
    <row r="45" spans="1:7" ht="17.25" thickTop="1" thickBot="1">
      <c r="A45" s="95"/>
      <c r="B45" s="96" t="s">
        <v>94</v>
      </c>
      <c r="C45" s="103"/>
      <c r="D45" s="100"/>
      <c r="E45" s="240"/>
      <c r="F45" s="243">
        <f>SUM(F36:F44)</f>
        <v>665389.10752999992</v>
      </c>
    </row>
    <row r="46" spans="1:7" ht="17.25" thickTop="1" thickBot="1">
      <c r="A46" s="72"/>
      <c r="B46" s="294"/>
      <c r="C46" s="295"/>
      <c r="D46" s="284"/>
      <c r="E46" s="19"/>
      <c r="F46" s="76"/>
    </row>
    <row r="47" spans="1:7" ht="17.25" thickTop="1" thickBot="1">
      <c r="A47" s="95"/>
      <c r="B47" s="96" t="s">
        <v>95</v>
      </c>
      <c r="C47" s="103"/>
      <c r="D47" s="100"/>
      <c r="E47" s="104"/>
      <c r="F47" s="244">
        <f>F34+F45</f>
        <v>3161665.7775299996</v>
      </c>
    </row>
    <row r="48" spans="1:7" ht="16.5" thickTop="1">
      <c r="A48" s="72"/>
      <c r="B48" s="296" t="s">
        <v>52</v>
      </c>
      <c r="C48" s="295"/>
      <c r="D48" s="284"/>
      <c r="E48" s="19"/>
      <c r="F48" s="76"/>
    </row>
    <row r="49" spans="1:10" ht="15.75">
      <c r="A49" s="30"/>
      <c r="B49" s="297" t="s">
        <v>96</v>
      </c>
      <c r="D49" s="298"/>
      <c r="E49" s="75">
        <v>0.05</v>
      </c>
      <c r="F49" s="299">
        <f>F$34*E49</f>
        <v>124813.83350000001</v>
      </c>
    </row>
    <row r="50" spans="1:10" ht="15.75" customHeight="1" thickBot="1">
      <c r="A50" s="341"/>
      <c r="B50" s="342"/>
      <c r="C50" s="342"/>
      <c r="D50" s="342"/>
      <c r="E50" s="342"/>
      <c r="F50" s="343"/>
    </row>
    <row r="51" spans="1:10" ht="17.25" thickTop="1" thickBot="1">
      <c r="A51" s="105"/>
      <c r="B51" s="96" t="s">
        <v>97</v>
      </c>
      <c r="C51" s="106"/>
      <c r="D51" s="106"/>
      <c r="E51" s="106"/>
      <c r="F51" s="245">
        <f>F47+F49</f>
        <v>3286479.6110299998</v>
      </c>
      <c r="G51" s="307">
        <v>5635268.0899999999</v>
      </c>
      <c r="H51" s="3"/>
      <c r="I51" s="253">
        <v>1816839.36665</v>
      </c>
    </row>
    <row r="52" spans="1:10" ht="18" thickTop="1">
      <c r="A52" s="344"/>
      <c r="B52" s="345"/>
      <c r="C52" s="345"/>
      <c r="D52" s="345"/>
      <c r="E52" s="345"/>
      <c r="F52" s="346"/>
      <c r="H52" s="253"/>
      <c r="I52" s="253">
        <f>F51+I51</f>
        <v>5103318.9776799995</v>
      </c>
      <c r="J52" s="253"/>
    </row>
    <row r="53" spans="1:10" ht="17.25">
      <c r="A53" s="300"/>
      <c r="B53" s="301"/>
      <c r="C53" s="301"/>
      <c r="D53" s="301"/>
      <c r="E53" s="301"/>
      <c r="F53" s="302"/>
      <c r="G53" s="253"/>
      <c r="I53">
        <f>I52/G51</f>
        <v>0.90560358374715755</v>
      </c>
      <c r="J53" s="253"/>
    </row>
    <row r="54" spans="1:10" ht="17.25">
      <c r="A54" s="300"/>
      <c r="B54" s="301"/>
      <c r="C54" s="301"/>
      <c r="D54" s="301"/>
      <c r="E54" s="301"/>
      <c r="F54" s="302"/>
      <c r="G54" s="306">
        <f>1-I53</f>
        <v>9.4396416252842452E-2</v>
      </c>
      <c r="J54" s="3"/>
    </row>
    <row r="55" spans="1:10" ht="15.75">
      <c r="A55" s="303"/>
      <c r="B55" s="304"/>
      <c r="C55" s="298"/>
      <c r="D55" s="298"/>
      <c r="E55" s="20"/>
      <c r="F55" s="305"/>
      <c r="J55" s="306"/>
    </row>
    <row r="56" spans="1:10" ht="15.75">
      <c r="A56" s="303"/>
      <c r="B56" s="304"/>
      <c r="C56" s="298"/>
      <c r="D56" s="298"/>
      <c r="E56" s="20"/>
      <c r="F56" s="305"/>
      <c r="J56" s="306"/>
    </row>
    <row r="57" spans="1:10" ht="15.75">
      <c r="A57" s="347"/>
      <c r="B57" s="348"/>
      <c r="C57" s="348"/>
      <c r="D57" s="348"/>
      <c r="E57" s="348"/>
      <c r="F57" s="349"/>
    </row>
    <row r="58" spans="1:10" ht="18.75">
      <c r="A58" s="350"/>
      <c r="B58" s="351"/>
      <c r="C58" s="351"/>
      <c r="D58" s="351"/>
      <c r="E58" s="351"/>
      <c r="F58" s="352"/>
    </row>
    <row r="59" spans="1:10" ht="19.5" thickBot="1">
      <c r="A59" s="335"/>
      <c r="B59" s="336"/>
      <c r="C59" s="336"/>
      <c r="D59" s="336"/>
      <c r="E59" s="336"/>
      <c r="F59" s="337"/>
    </row>
    <row r="60" spans="1:10" ht="16.5" thickTop="1">
      <c r="A60" s="26"/>
      <c r="B60" s="25"/>
      <c r="C60" s="17"/>
      <c r="D60" s="17"/>
      <c r="E60" s="27"/>
      <c r="F60" s="28"/>
    </row>
    <row r="61" spans="1:10" ht="15.75">
      <c r="A61" s="21"/>
      <c r="B61" s="22"/>
      <c r="C61" s="23"/>
      <c r="D61" s="24"/>
      <c r="E61" s="20"/>
      <c r="F61" s="20"/>
    </row>
  </sheetData>
  <sheetProtection password="FFD0"/>
  <mergeCells count="7">
    <mergeCell ref="B4:F4"/>
    <mergeCell ref="A59:F59"/>
    <mergeCell ref="A5:F5"/>
    <mergeCell ref="A50:F50"/>
    <mergeCell ref="A52:F52"/>
    <mergeCell ref="A57:F57"/>
    <mergeCell ref="A58:F58"/>
  </mergeCells>
  <pageMargins left="0.82677055993000903" right="0.51180993000874897" top="0.51180993000874897" bottom="0.55118110236220497" header="0.23622047244094499" footer="0.31496062992126"/>
  <pageSetup scale="56" fitToHeight="0" orientation="portrait" r:id="rId1"/>
  <headerFooter>
    <oddFooter>&amp;R&amp;P de &amp;N</oddFooter>
  </headerFooter>
  <ignoredErrors>
    <ignoredError sqref="F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8"/>
  <sheetViews>
    <sheetView showGridLines="0" view="pageBreakPreview" topLeftCell="A59" zoomScaleNormal="100" zoomScaleSheetLayoutView="100" workbookViewId="0">
      <selection activeCell="B84" sqref="B84"/>
    </sheetView>
  </sheetViews>
  <sheetFormatPr baseColWidth="10" defaultColWidth="11.5703125" defaultRowHeight="15"/>
  <cols>
    <col min="1" max="1" width="45.7109375" customWidth="1"/>
    <col min="2" max="2" width="11.140625" style="224" customWidth="1"/>
    <col min="3" max="3" width="8.85546875" customWidth="1"/>
    <col min="4" max="4" width="13.28515625" style="2" bestFit="1" customWidth="1"/>
    <col min="5" max="5" width="11.7109375" customWidth="1"/>
    <col min="6" max="6" width="13.85546875" style="5" customWidth="1"/>
    <col min="7" max="7" width="12.7109375" style="3" bestFit="1" customWidth="1"/>
    <col min="8" max="8" width="16.42578125" style="130" customWidth="1"/>
  </cols>
  <sheetData>
    <row r="1" spans="1:10" ht="15.75">
      <c r="A1" s="308"/>
      <c r="B1" s="309"/>
      <c r="C1" s="310"/>
      <c r="D1" s="310"/>
      <c r="E1" s="311"/>
      <c r="F1" s="312"/>
      <c r="G1" s="310"/>
      <c r="H1" s="313"/>
    </row>
    <row r="2" spans="1:10" ht="15.75">
      <c r="A2" s="314"/>
      <c r="B2" s="315"/>
      <c r="C2" s="31"/>
      <c r="D2" s="31"/>
      <c r="E2" s="33"/>
      <c r="F2" s="34"/>
      <c r="G2" s="31"/>
      <c r="H2" s="316"/>
    </row>
    <row r="3" spans="1:10" ht="15.75">
      <c r="A3" s="317"/>
      <c r="B3" s="315"/>
      <c r="C3" s="31"/>
      <c r="D3" s="31"/>
      <c r="E3" s="33"/>
      <c r="F3" s="34"/>
      <c r="G3" s="31"/>
      <c r="H3" s="316"/>
    </row>
    <row r="4" spans="1:10" ht="22.5">
      <c r="A4" s="354" t="s">
        <v>74</v>
      </c>
      <c r="B4" s="333"/>
      <c r="C4" s="333"/>
      <c r="D4" s="333"/>
      <c r="E4" s="333"/>
      <c r="F4" s="333"/>
      <c r="G4" s="333"/>
      <c r="H4" s="355"/>
    </row>
    <row r="5" spans="1:10" ht="15.75">
      <c r="A5" s="353"/>
      <c r="B5" s="339"/>
      <c r="C5" s="339"/>
      <c r="D5" s="339"/>
      <c r="E5" s="339"/>
      <c r="F5" s="339"/>
      <c r="G5" s="339"/>
      <c r="H5" s="316"/>
    </row>
    <row r="6" spans="1:10" ht="18.75">
      <c r="A6" s="318" t="s">
        <v>103</v>
      </c>
      <c r="B6" s="319"/>
      <c r="C6" s="36"/>
      <c r="D6" s="36"/>
      <c r="E6" s="29"/>
      <c r="F6" s="29"/>
      <c r="G6" s="29"/>
      <c r="H6" s="320"/>
    </row>
    <row r="7" spans="1:10" ht="15.75">
      <c r="A7" s="318" t="s">
        <v>104</v>
      </c>
      <c r="B7" s="319"/>
      <c r="C7" s="36"/>
      <c r="D7" s="36"/>
      <c r="E7" s="29"/>
      <c r="F7" s="29"/>
      <c r="G7" s="29"/>
      <c r="H7" s="321"/>
      <c r="I7" s="1"/>
    </row>
    <row r="8" spans="1:10" ht="15.75" customHeight="1">
      <c r="A8" s="318" t="s">
        <v>98</v>
      </c>
      <c r="B8" s="322"/>
      <c r="C8" s="38"/>
      <c r="D8" s="39"/>
      <c r="E8" s="40"/>
      <c r="H8" s="323"/>
      <c r="I8" s="1"/>
    </row>
    <row r="9" spans="1:10" ht="15.75" customHeight="1" thickBot="1">
      <c r="A9" s="324"/>
      <c r="B9" s="325"/>
      <c r="C9" s="326"/>
      <c r="D9" s="327"/>
      <c r="E9" s="328"/>
      <c r="F9" s="329"/>
      <c r="G9" s="330"/>
      <c r="H9" s="331" t="s">
        <v>105</v>
      </c>
      <c r="I9" s="1"/>
    </row>
    <row r="10" spans="1:10">
      <c r="A10" s="356" t="s">
        <v>48</v>
      </c>
      <c r="B10" s="357"/>
      <c r="C10" s="357"/>
      <c r="D10" s="357"/>
      <c r="E10" s="357"/>
      <c r="F10" s="357"/>
      <c r="G10" s="357"/>
      <c r="H10" s="358"/>
      <c r="I10" s="1"/>
    </row>
    <row r="11" spans="1:10" ht="15.75" thickBot="1">
      <c r="A11" s="132" t="s">
        <v>117</v>
      </c>
      <c r="B11" s="219" t="s">
        <v>45</v>
      </c>
      <c r="C11" s="133" t="s">
        <v>47</v>
      </c>
      <c r="D11" s="134" t="s">
        <v>46</v>
      </c>
      <c r="E11" s="135" t="s">
        <v>114</v>
      </c>
      <c r="F11" s="135" t="s">
        <v>115</v>
      </c>
      <c r="G11" s="135" t="s">
        <v>116</v>
      </c>
      <c r="H11" s="136" t="s">
        <v>118</v>
      </c>
      <c r="I11" s="1"/>
    </row>
    <row r="12" spans="1:10" ht="15.75" thickTop="1">
      <c r="A12" s="137" t="s">
        <v>69</v>
      </c>
      <c r="B12" s="138"/>
      <c r="C12" s="139"/>
      <c r="D12" s="139"/>
      <c r="E12" s="139"/>
      <c r="F12" s="140"/>
      <c r="G12" s="141"/>
      <c r="H12" s="142"/>
      <c r="I12" s="1"/>
    </row>
    <row r="13" spans="1:10">
      <c r="A13" s="143" t="s">
        <v>15</v>
      </c>
      <c r="B13" s="166">
        <v>15</v>
      </c>
      <c r="C13" s="144" t="s">
        <v>3</v>
      </c>
      <c r="D13" s="194">
        <v>797.39</v>
      </c>
      <c r="E13" s="145">
        <f>D13*0</f>
        <v>0</v>
      </c>
      <c r="F13" s="146">
        <f>+ROUND(B13*D13,2)</f>
        <v>11960.85</v>
      </c>
      <c r="G13" s="146">
        <f>+ROUND(B13*E13,2)</f>
        <v>0</v>
      </c>
      <c r="H13" s="142"/>
      <c r="I13" s="1"/>
    </row>
    <row r="14" spans="1:10">
      <c r="A14" s="143" t="s">
        <v>120</v>
      </c>
      <c r="B14" s="166">
        <v>50</v>
      </c>
      <c r="C14" s="144" t="s">
        <v>25</v>
      </c>
      <c r="D14" s="217">
        <v>478.72</v>
      </c>
      <c r="E14" s="145">
        <f>D14*0.18</f>
        <v>86.169600000000003</v>
      </c>
      <c r="F14" s="146">
        <f>+ROUND(B14*D14,2)</f>
        <v>23936</v>
      </c>
      <c r="G14" s="146">
        <f>+ROUND(B14*E14,2)</f>
        <v>4308.4799999999996</v>
      </c>
      <c r="H14" s="142"/>
      <c r="I14" s="1"/>
    </row>
    <row r="15" spans="1:10" ht="15" customHeight="1">
      <c r="A15" s="216" t="s">
        <v>121</v>
      </c>
      <c r="B15" s="166">
        <v>10</v>
      </c>
      <c r="C15" s="144" t="s">
        <v>126</v>
      </c>
      <c r="D15" s="194">
        <v>2160</v>
      </c>
      <c r="E15" s="145">
        <f>D15*0.18</f>
        <v>388.8</v>
      </c>
      <c r="F15" s="146">
        <f>+ROUND(B15*D15,2)</f>
        <v>21600</v>
      </c>
      <c r="G15" s="146">
        <f>+ROUND(B15*E15,2)</f>
        <v>3888</v>
      </c>
      <c r="H15" s="149"/>
      <c r="I15" s="1"/>
      <c r="J15" s="4"/>
    </row>
    <row r="16" spans="1:10">
      <c r="A16" s="171" t="s">
        <v>122</v>
      </c>
      <c r="B16" s="194">
        <v>5</v>
      </c>
      <c r="C16" s="167" t="s">
        <v>3</v>
      </c>
      <c r="D16" s="167">
        <v>2274.7999999999997</v>
      </c>
      <c r="E16" s="145">
        <f t="shared" ref="E16:E19" si="0">D16*0</f>
        <v>0</v>
      </c>
      <c r="F16" s="146">
        <f t="shared" ref="F16:F19" si="1">+ROUND(B16*D16,2)</f>
        <v>11374</v>
      </c>
      <c r="G16" s="146">
        <f t="shared" ref="G16:G19" si="2">+ROUND(B16*E16,2)</f>
        <v>0</v>
      </c>
      <c r="H16" s="142"/>
      <c r="I16" s="1"/>
      <c r="J16" s="4"/>
    </row>
    <row r="17" spans="1:10">
      <c r="A17" s="171" t="s">
        <v>123</v>
      </c>
      <c r="B17" s="194">
        <v>15</v>
      </c>
      <c r="C17" s="167" t="s">
        <v>3</v>
      </c>
      <c r="D17" s="254">
        <v>1331</v>
      </c>
      <c r="E17" s="145">
        <f t="shared" si="0"/>
        <v>0</v>
      </c>
      <c r="F17" s="146">
        <f t="shared" si="1"/>
        <v>19965</v>
      </c>
      <c r="G17" s="146">
        <f t="shared" si="2"/>
        <v>0</v>
      </c>
      <c r="H17" s="142"/>
      <c r="I17" s="1"/>
      <c r="J17" s="4"/>
    </row>
    <row r="18" spans="1:10">
      <c r="A18" s="171" t="s">
        <v>124</v>
      </c>
      <c r="B18" s="194">
        <v>15</v>
      </c>
      <c r="C18" s="167" t="s">
        <v>3</v>
      </c>
      <c r="D18" s="167">
        <v>872.41</v>
      </c>
      <c r="E18" s="145">
        <f t="shared" si="0"/>
        <v>0</v>
      </c>
      <c r="F18" s="146">
        <f t="shared" si="1"/>
        <v>13086.15</v>
      </c>
      <c r="G18" s="146">
        <f t="shared" si="2"/>
        <v>0</v>
      </c>
      <c r="H18" s="142"/>
      <c r="I18" s="1"/>
      <c r="J18" s="4"/>
    </row>
    <row r="19" spans="1:10">
      <c r="A19" s="171" t="s">
        <v>125</v>
      </c>
      <c r="B19" s="194">
        <v>15</v>
      </c>
      <c r="C19" s="167" t="s">
        <v>3</v>
      </c>
      <c r="D19" s="167">
        <v>797.39</v>
      </c>
      <c r="E19" s="145">
        <f t="shared" si="0"/>
        <v>0</v>
      </c>
      <c r="F19" s="146">
        <f t="shared" si="1"/>
        <v>11960.85</v>
      </c>
      <c r="G19" s="146">
        <f t="shared" si="2"/>
        <v>0</v>
      </c>
      <c r="H19" s="142"/>
      <c r="I19" s="1"/>
      <c r="J19" s="4"/>
    </row>
    <row r="20" spans="1:10">
      <c r="A20" s="171"/>
      <c r="B20" s="194"/>
      <c r="C20" s="171"/>
      <c r="D20" s="167"/>
      <c r="E20" s="171"/>
      <c r="F20" s="146">
        <f>SUM(F13:F19)</f>
        <v>113882.85</v>
      </c>
      <c r="G20" s="140">
        <f>SUM(G13:G19)</f>
        <v>8196.48</v>
      </c>
      <c r="H20" s="142">
        <f>SUM(F20:G20)</f>
        <v>122079.33</v>
      </c>
      <c r="I20" s="1"/>
      <c r="J20" s="4"/>
    </row>
    <row r="21" spans="1:10">
      <c r="A21" s="225" t="s">
        <v>78</v>
      </c>
      <c r="B21" s="194"/>
      <c r="C21" s="171"/>
      <c r="D21" s="167"/>
      <c r="E21" s="171"/>
      <c r="F21" s="201"/>
      <c r="G21" s="140"/>
      <c r="H21" s="142"/>
      <c r="I21" s="1"/>
      <c r="J21" s="4"/>
    </row>
    <row r="22" spans="1:10">
      <c r="A22" s="218" t="s">
        <v>127</v>
      </c>
      <c r="B22" s="194">
        <v>1.5</v>
      </c>
      <c r="C22" s="167" t="s">
        <v>139</v>
      </c>
      <c r="D22" s="194">
        <f>'Lista de recursos'!D24</f>
        <v>225.57203389830511</v>
      </c>
      <c r="E22" s="145">
        <f t="shared" ref="E22:E33" si="3">D22*0.18</f>
        <v>40.602966101694918</v>
      </c>
      <c r="F22" s="146">
        <f t="shared" ref="F22:F35" si="4">+ROUND(B22*D22,2)</f>
        <v>338.36</v>
      </c>
      <c r="G22" s="146">
        <f t="shared" ref="G22:G35" si="5">+ROUND(B22*E22,2)</f>
        <v>60.9</v>
      </c>
      <c r="H22" s="142"/>
      <c r="I22" s="1"/>
      <c r="J22" s="4"/>
    </row>
    <row r="23" spans="1:10">
      <c r="A23" s="218" t="s">
        <v>128</v>
      </c>
      <c r="B23" s="194">
        <v>1</v>
      </c>
      <c r="C23" s="167" t="s">
        <v>0</v>
      </c>
      <c r="D23" s="194">
        <f>'Lista de recursos'!D25</f>
        <v>52.05508474576272</v>
      </c>
      <c r="E23" s="145">
        <f t="shared" si="3"/>
        <v>9.3699152542372897</v>
      </c>
      <c r="F23" s="146">
        <f t="shared" si="4"/>
        <v>52.06</v>
      </c>
      <c r="G23" s="146">
        <f t="shared" si="5"/>
        <v>9.3699999999999992</v>
      </c>
      <c r="H23" s="142"/>
      <c r="I23" s="1"/>
      <c r="J23" s="4"/>
    </row>
    <row r="24" spans="1:10">
      <c r="A24" s="218" t="s">
        <v>129</v>
      </c>
      <c r="B24" s="194">
        <v>1</v>
      </c>
      <c r="C24" s="167" t="s">
        <v>0</v>
      </c>
      <c r="D24" s="194">
        <f>'Lista de recursos'!D26</f>
        <v>38.173728813559329</v>
      </c>
      <c r="E24" s="145">
        <f t="shared" si="3"/>
        <v>6.871271186440679</v>
      </c>
      <c r="F24" s="146">
        <f t="shared" si="4"/>
        <v>38.17</v>
      </c>
      <c r="G24" s="146">
        <f t="shared" si="5"/>
        <v>6.87</v>
      </c>
      <c r="H24" s="142"/>
      <c r="I24" s="1"/>
      <c r="J24" s="4"/>
    </row>
    <row r="25" spans="1:10">
      <c r="A25" s="218" t="s">
        <v>130</v>
      </c>
      <c r="B25" s="194">
        <v>1</v>
      </c>
      <c r="C25" s="167" t="s">
        <v>0</v>
      </c>
      <c r="D25" s="194">
        <f>'Lista de recursos'!D27</f>
        <v>537.90254237288138</v>
      </c>
      <c r="E25" s="145">
        <f t="shared" si="3"/>
        <v>96.822457627118652</v>
      </c>
      <c r="F25" s="146">
        <f t="shared" si="4"/>
        <v>537.9</v>
      </c>
      <c r="G25" s="146">
        <f t="shared" si="5"/>
        <v>96.82</v>
      </c>
      <c r="H25" s="142"/>
      <c r="I25" s="1"/>
      <c r="J25" s="4"/>
    </row>
    <row r="26" spans="1:10">
      <c r="A26" s="218" t="s">
        <v>131</v>
      </c>
      <c r="B26" s="194">
        <v>1</v>
      </c>
      <c r="C26" s="167" t="s">
        <v>0</v>
      </c>
      <c r="D26" s="194">
        <f>'Lista de recursos'!D28</f>
        <v>2245.7627118644068</v>
      </c>
      <c r="E26" s="145">
        <f t="shared" si="3"/>
        <v>404.23728813559319</v>
      </c>
      <c r="F26" s="146">
        <f t="shared" si="4"/>
        <v>2245.7600000000002</v>
      </c>
      <c r="G26" s="146">
        <f t="shared" si="5"/>
        <v>404.24</v>
      </c>
      <c r="H26" s="142"/>
      <c r="I26" s="1"/>
      <c r="J26" s="4"/>
    </row>
    <row r="27" spans="1:10">
      <c r="A27" s="218" t="s">
        <v>24</v>
      </c>
      <c r="B27" s="194">
        <v>145</v>
      </c>
      <c r="C27" s="167" t="s">
        <v>23</v>
      </c>
      <c r="D27" s="194">
        <f>'Lista de recursos'!D20</f>
        <v>110.16949152542374</v>
      </c>
      <c r="E27" s="145">
        <f t="shared" si="3"/>
        <v>19.830508474576273</v>
      </c>
      <c r="F27" s="146">
        <f t="shared" si="4"/>
        <v>15974.58</v>
      </c>
      <c r="G27" s="146">
        <f t="shared" si="5"/>
        <v>2875.42</v>
      </c>
      <c r="H27" s="142"/>
      <c r="I27" s="1"/>
      <c r="J27" s="4"/>
    </row>
    <row r="28" spans="1:10">
      <c r="A28" s="218" t="s">
        <v>132</v>
      </c>
      <c r="B28" s="194">
        <v>14</v>
      </c>
      <c r="C28" s="167" t="s">
        <v>140</v>
      </c>
      <c r="D28" s="194">
        <f>'Lista de recursos'!D29</f>
        <v>216.54915254237292</v>
      </c>
      <c r="E28" s="145">
        <f t="shared" si="3"/>
        <v>38.978847457627126</v>
      </c>
      <c r="F28" s="146">
        <f t="shared" si="4"/>
        <v>3031.69</v>
      </c>
      <c r="G28" s="146">
        <f t="shared" si="5"/>
        <v>545.70000000000005</v>
      </c>
      <c r="H28" s="142"/>
      <c r="I28" s="1"/>
      <c r="J28" s="4"/>
    </row>
    <row r="29" spans="1:10">
      <c r="A29" s="218" t="s">
        <v>133</v>
      </c>
      <c r="B29" s="194">
        <v>14</v>
      </c>
      <c r="C29" s="167" t="s">
        <v>0</v>
      </c>
      <c r="D29" s="194">
        <f>'Lista de recursos'!D30</f>
        <v>675.67500000000007</v>
      </c>
      <c r="E29" s="145">
        <f t="shared" si="3"/>
        <v>121.62150000000001</v>
      </c>
      <c r="F29" s="146">
        <f t="shared" si="4"/>
        <v>9459.4500000000007</v>
      </c>
      <c r="G29" s="146">
        <f t="shared" si="5"/>
        <v>1702.7</v>
      </c>
      <c r="H29" s="142"/>
      <c r="I29" s="1"/>
      <c r="J29" s="4"/>
    </row>
    <row r="30" spans="1:10">
      <c r="A30" s="218" t="s">
        <v>22</v>
      </c>
      <c r="B30" s="194">
        <v>4</v>
      </c>
      <c r="C30" s="167" t="s">
        <v>21</v>
      </c>
      <c r="D30" s="194">
        <f>'Lista de recursos'!D21</f>
        <v>46.610169491525426</v>
      </c>
      <c r="E30" s="145">
        <f t="shared" si="3"/>
        <v>8.3898305084745761</v>
      </c>
      <c r="F30" s="146">
        <f t="shared" si="4"/>
        <v>186.44</v>
      </c>
      <c r="G30" s="146">
        <f t="shared" si="5"/>
        <v>33.56</v>
      </c>
      <c r="H30" s="142"/>
      <c r="I30" s="1"/>
      <c r="J30" s="4"/>
    </row>
    <row r="31" spans="1:10">
      <c r="A31" s="218" t="s">
        <v>134</v>
      </c>
      <c r="B31" s="194">
        <v>14</v>
      </c>
      <c r="C31" s="167" t="s">
        <v>2</v>
      </c>
      <c r="D31" s="233">
        <v>650</v>
      </c>
      <c r="E31" s="145">
        <f t="shared" si="3"/>
        <v>117</v>
      </c>
      <c r="F31" s="146">
        <f t="shared" si="4"/>
        <v>9100</v>
      </c>
      <c r="G31" s="146">
        <f t="shared" si="5"/>
        <v>1638</v>
      </c>
      <c r="H31" s="142"/>
      <c r="I31" s="1"/>
      <c r="J31" s="4"/>
    </row>
    <row r="32" spans="1:10">
      <c r="A32" s="218" t="s">
        <v>135</v>
      </c>
      <c r="B32" s="194">
        <v>1</v>
      </c>
      <c r="C32" s="167" t="s">
        <v>0</v>
      </c>
      <c r="D32" s="167">
        <v>894.01999999999987</v>
      </c>
      <c r="E32" s="145">
        <f t="shared" si="3"/>
        <v>160.92359999999996</v>
      </c>
      <c r="F32" s="146">
        <f t="shared" si="4"/>
        <v>894.02</v>
      </c>
      <c r="G32" s="146">
        <f t="shared" si="5"/>
        <v>160.91999999999999</v>
      </c>
      <c r="H32" s="142"/>
      <c r="I32" s="1"/>
      <c r="J32" s="4"/>
    </row>
    <row r="33" spans="1:10">
      <c r="A33" s="218" t="s">
        <v>136</v>
      </c>
      <c r="B33" s="194">
        <v>1</v>
      </c>
      <c r="C33" s="167" t="s">
        <v>0</v>
      </c>
      <c r="D33" s="167">
        <v>781.86</v>
      </c>
      <c r="E33" s="145">
        <f t="shared" si="3"/>
        <v>140.73480000000001</v>
      </c>
      <c r="F33" s="146">
        <f t="shared" si="4"/>
        <v>781.86</v>
      </c>
      <c r="G33" s="146">
        <f t="shared" si="5"/>
        <v>140.72999999999999</v>
      </c>
      <c r="H33" s="142"/>
      <c r="I33" s="1"/>
      <c r="J33" s="4"/>
    </row>
    <row r="34" spans="1:10">
      <c r="A34" s="218" t="s">
        <v>137</v>
      </c>
      <c r="B34" s="194">
        <v>2</v>
      </c>
      <c r="C34" s="167" t="s">
        <v>141</v>
      </c>
      <c r="D34" s="194">
        <f>'Lista de recursos'!F36</f>
        <v>1024.8699999999999</v>
      </c>
      <c r="E34" s="145">
        <f t="shared" ref="E34:E35" si="6">D34*0</f>
        <v>0</v>
      </c>
      <c r="F34" s="146">
        <f t="shared" si="4"/>
        <v>2049.7399999999998</v>
      </c>
      <c r="G34" s="146">
        <f t="shared" si="5"/>
        <v>0</v>
      </c>
      <c r="H34" s="142"/>
      <c r="I34" s="1"/>
      <c r="J34" s="4"/>
    </row>
    <row r="35" spans="1:10">
      <c r="A35" s="218" t="s">
        <v>138</v>
      </c>
      <c r="B35" s="194">
        <v>2</v>
      </c>
      <c r="C35" s="167" t="s">
        <v>141</v>
      </c>
      <c r="D35" s="194">
        <f>'Lista de recursos'!F39</f>
        <v>1518.55</v>
      </c>
      <c r="E35" s="145">
        <f t="shared" si="6"/>
        <v>0</v>
      </c>
      <c r="F35" s="146">
        <f t="shared" si="4"/>
        <v>3037.1</v>
      </c>
      <c r="G35" s="146">
        <f t="shared" si="5"/>
        <v>0</v>
      </c>
      <c r="H35" s="142"/>
      <c r="I35" s="1"/>
      <c r="J35" s="4"/>
    </row>
    <row r="36" spans="1:10">
      <c r="A36" s="171"/>
      <c r="B36" s="194"/>
      <c r="C36" s="171"/>
      <c r="D36" s="167"/>
      <c r="E36" s="171"/>
      <c r="F36" s="146">
        <f>SUM(F22:F35)</f>
        <v>47727.13</v>
      </c>
      <c r="G36" s="146">
        <f>SUM(G22:G35)</f>
        <v>7675.23</v>
      </c>
      <c r="H36" s="142">
        <f>SUM(F36:G36)</f>
        <v>55402.36</v>
      </c>
      <c r="I36" s="1"/>
      <c r="J36" s="4"/>
    </row>
    <row r="37" spans="1:10">
      <c r="A37" s="155" t="s">
        <v>79</v>
      </c>
      <c r="B37" s="156"/>
      <c r="C37" s="157"/>
      <c r="D37" s="158"/>
      <c r="E37" s="159"/>
      <c r="F37" s="140"/>
      <c r="G37" s="160"/>
      <c r="H37" s="142"/>
      <c r="I37" s="1"/>
      <c r="J37" s="4"/>
    </row>
    <row r="38" spans="1:10">
      <c r="A38" s="161" t="s">
        <v>79</v>
      </c>
      <c r="B38" s="156">
        <v>1</v>
      </c>
      <c r="C38" s="167" t="s">
        <v>0</v>
      </c>
      <c r="D38" s="158">
        <f>'Lista de recursos'!D31</f>
        <v>635.59322033898309</v>
      </c>
      <c r="E38" s="145">
        <f>D38*0.18</f>
        <v>114.40677966101696</v>
      </c>
      <c r="F38" s="146">
        <f>+ROUND(B38*D38,2)</f>
        <v>635.59</v>
      </c>
      <c r="G38" s="146">
        <f>+ROUND(B38*E38,2)</f>
        <v>114.41</v>
      </c>
      <c r="H38" s="142"/>
      <c r="I38" s="1"/>
      <c r="J38" s="4"/>
    </row>
    <row r="39" spans="1:10">
      <c r="A39" s="161" t="s">
        <v>146</v>
      </c>
      <c r="B39" s="156">
        <v>1</v>
      </c>
      <c r="C39" s="167" t="s">
        <v>0</v>
      </c>
      <c r="D39" s="158">
        <f>SUM(F38:G38)*0.3</f>
        <v>225</v>
      </c>
      <c r="E39" s="145">
        <f t="shared" ref="E39" si="7">D39*0</f>
        <v>0</v>
      </c>
      <c r="F39" s="146">
        <f>+ROUND(B39*D39,2)</f>
        <v>225</v>
      </c>
      <c r="G39" s="146">
        <f>+ROUND(B39*E39,2)</f>
        <v>0</v>
      </c>
      <c r="H39" s="142"/>
      <c r="I39" s="1"/>
      <c r="J39" s="4"/>
    </row>
    <row r="40" spans="1:10">
      <c r="A40" s="161"/>
      <c r="B40" s="156"/>
      <c r="C40" s="157"/>
      <c r="D40" s="158"/>
      <c r="E40" s="159"/>
      <c r="F40" s="148">
        <f>SUM(F38:F39)</f>
        <v>860.59</v>
      </c>
      <c r="G40" s="148">
        <f>SUM(G38:G39)</f>
        <v>114.41</v>
      </c>
      <c r="H40" s="149">
        <f>SUM(F40:G40)</f>
        <v>975</v>
      </c>
      <c r="I40" s="1"/>
      <c r="J40" s="4"/>
    </row>
    <row r="41" spans="1:10">
      <c r="A41" s="155" t="s">
        <v>82</v>
      </c>
      <c r="B41" s="138"/>
      <c r="C41" s="157"/>
      <c r="D41" s="209"/>
      <c r="E41" s="159"/>
      <c r="F41" s="140"/>
      <c r="G41" s="141"/>
      <c r="H41" s="142"/>
      <c r="I41" s="1"/>
      <c r="J41" s="4"/>
    </row>
    <row r="42" spans="1:10">
      <c r="A42" s="161" t="s">
        <v>147</v>
      </c>
      <c r="B42" s="138">
        <v>2</v>
      </c>
      <c r="C42" s="157" t="s">
        <v>3</v>
      </c>
      <c r="D42" s="209">
        <f>'Lista de recursos'!F$37</f>
        <v>797.39</v>
      </c>
      <c r="E42" s="145">
        <f t="shared" ref="E42:E43" si="8">D42*0</f>
        <v>0</v>
      </c>
      <c r="F42" s="146">
        <f t="shared" ref="F42:F43" si="9">+ROUND(B42*D42,2)</f>
        <v>1594.78</v>
      </c>
      <c r="G42" s="146">
        <f t="shared" ref="G42:G43" si="10">+ROUND(B42*E42,2)</f>
        <v>0</v>
      </c>
      <c r="H42" s="142"/>
      <c r="I42" s="1"/>
      <c r="J42" s="4"/>
    </row>
    <row r="43" spans="1:10">
      <c r="A43" s="161" t="s">
        <v>148</v>
      </c>
      <c r="B43" s="138">
        <v>1</v>
      </c>
      <c r="C43" s="157" t="s">
        <v>3</v>
      </c>
      <c r="D43" s="209">
        <f>'Lista de recursos'!F$37</f>
        <v>797.39</v>
      </c>
      <c r="E43" s="145">
        <f t="shared" si="8"/>
        <v>0</v>
      </c>
      <c r="F43" s="146">
        <f t="shared" si="9"/>
        <v>797.39</v>
      </c>
      <c r="G43" s="146">
        <f t="shared" si="10"/>
        <v>0</v>
      </c>
      <c r="H43" s="142"/>
      <c r="I43" s="1"/>
      <c r="J43" s="4"/>
    </row>
    <row r="44" spans="1:10">
      <c r="A44" s="171" t="s">
        <v>149</v>
      </c>
      <c r="B44" s="238">
        <v>0.02</v>
      </c>
      <c r="C44" s="167" t="s">
        <v>40</v>
      </c>
      <c r="D44" s="239">
        <f>SUM(F42:F43)</f>
        <v>2392.17</v>
      </c>
      <c r="E44" s="145">
        <f>D44*0.18</f>
        <v>430.59059999999999</v>
      </c>
      <c r="F44" s="146">
        <f t="shared" ref="F44" si="11">+ROUND(B44*D44,2)</f>
        <v>47.84</v>
      </c>
      <c r="G44" s="146">
        <f t="shared" ref="G44" si="12">+ROUND(B44*E44,2)</f>
        <v>8.61</v>
      </c>
      <c r="H44" s="142"/>
      <c r="I44" s="1"/>
      <c r="J44" s="4"/>
    </row>
    <row r="45" spans="1:10">
      <c r="A45" s="171" t="s">
        <v>152</v>
      </c>
      <c r="B45" s="194"/>
      <c r="C45" s="171"/>
      <c r="D45" s="167"/>
      <c r="E45" s="171"/>
      <c r="F45" s="146">
        <f>SUM(F42:F44)/6</f>
        <v>406.66833333333335</v>
      </c>
      <c r="G45" s="140">
        <f>SUM(G42:G44)/6</f>
        <v>1.4349999999999998</v>
      </c>
      <c r="H45" s="142">
        <f>SUM(F45:G45)</f>
        <v>408.10333333333335</v>
      </c>
      <c r="I45" s="1"/>
      <c r="J45" s="4"/>
    </row>
    <row r="46" spans="1:10">
      <c r="A46" s="171"/>
      <c r="B46" s="194"/>
      <c r="C46" s="171"/>
      <c r="D46" s="167"/>
      <c r="E46" s="171"/>
      <c r="F46" s="201"/>
      <c r="G46" s="140"/>
      <c r="H46" s="142"/>
      <c r="I46" s="1"/>
      <c r="J46" s="4"/>
    </row>
    <row r="47" spans="1:10">
      <c r="A47" s="162" t="s">
        <v>55</v>
      </c>
      <c r="B47" s="163"/>
      <c r="C47" s="144"/>
      <c r="D47" s="164"/>
      <c r="E47" s="147"/>
      <c r="F47" s="140"/>
      <c r="G47" s="165"/>
      <c r="H47" s="142"/>
      <c r="I47" s="1"/>
      <c r="J47" s="4"/>
    </row>
    <row r="48" spans="1:10">
      <c r="A48" s="143" t="s">
        <v>57</v>
      </c>
      <c r="B48" s="166">
        <v>1</v>
      </c>
      <c r="C48" s="166" t="s">
        <v>5</v>
      </c>
      <c r="D48" s="139">
        <v>83.623099999999994</v>
      </c>
      <c r="E48" s="145">
        <f>D48*0.18</f>
        <v>15.052157999999999</v>
      </c>
      <c r="F48" s="146">
        <f>+ROUND(B48*D48,2)</f>
        <v>83.62</v>
      </c>
      <c r="G48" s="146">
        <f>+ROUND(B48*E48,2)</f>
        <v>15.05</v>
      </c>
      <c r="H48" s="142"/>
      <c r="I48" s="1"/>
      <c r="J48" s="4"/>
    </row>
    <row r="49" spans="1:10">
      <c r="A49" s="143" t="s">
        <v>58</v>
      </c>
      <c r="B49" s="166">
        <v>5</v>
      </c>
      <c r="C49" s="166" t="s">
        <v>59</v>
      </c>
      <c r="D49" s="167"/>
      <c r="E49" s="139"/>
      <c r="F49" s="140"/>
      <c r="G49" s="165"/>
      <c r="H49" s="142"/>
      <c r="I49" s="1"/>
      <c r="J49" s="4"/>
    </row>
    <row r="50" spans="1:10">
      <c r="A50" s="143" t="s">
        <v>60</v>
      </c>
      <c r="B50" s="166">
        <v>1</v>
      </c>
      <c r="C50" s="166" t="s">
        <v>5</v>
      </c>
      <c r="D50" s="167"/>
      <c r="E50" s="139"/>
      <c r="F50" s="140"/>
      <c r="G50" s="165"/>
      <c r="H50" s="142"/>
      <c r="I50" s="1"/>
      <c r="J50" s="4"/>
    </row>
    <row r="51" spans="1:10">
      <c r="A51" s="143" t="s">
        <v>61</v>
      </c>
      <c r="B51" s="166">
        <v>1</v>
      </c>
      <c r="C51" s="166"/>
      <c r="D51" s="167"/>
      <c r="E51" s="139"/>
      <c r="F51" s="140"/>
      <c r="G51" s="165"/>
      <c r="H51" s="142"/>
      <c r="I51" s="1"/>
      <c r="J51" s="4"/>
    </row>
    <row r="52" spans="1:10">
      <c r="A52" s="143" t="s">
        <v>62</v>
      </c>
      <c r="B52" s="166">
        <v>14</v>
      </c>
      <c r="C52" s="166" t="s">
        <v>40</v>
      </c>
      <c r="D52" s="167"/>
      <c r="E52" s="139"/>
      <c r="F52" s="140"/>
      <c r="G52" s="165"/>
      <c r="H52" s="142"/>
      <c r="I52" s="1"/>
      <c r="J52" s="4"/>
    </row>
    <row r="53" spans="1:10">
      <c r="A53" s="143" t="s">
        <v>63</v>
      </c>
      <c r="B53" s="166">
        <v>1</v>
      </c>
      <c r="C53" s="150"/>
      <c r="D53" s="139">
        <f>68*1.05</f>
        <v>71.400000000000006</v>
      </c>
      <c r="E53" s="145">
        <f>D53*0.18</f>
        <v>12.852</v>
      </c>
      <c r="F53" s="146">
        <f>+ROUND(B53*D53,2)</f>
        <v>71.400000000000006</v>
      </c>
      <c r="G53" s="146">
        <f>+ROUND(B53*E53,2)</f>
        <v>12.85</v>
      </c>
      <c r="H53" s="142"/>
      <c r="I53" s="1"/>
      <c r="J53" s="4"/>
    </row>
    <row r="54" spans="1:10">
      <c r="A54" s="168" t="s">
        <v>119</v>
      </c>
      <c r="B54" s="169">
        <v>0.05</v>
      </c>
      <c r="C54" s="170" t="s">
        <v>8</v>
      </c>
      <c r="D54" s="140">
        <f>'Lista de recursos'!F37</f>
        <v>797.39</v>
      </c>
      <c r="E54" s="145">
        <f>D54*0</f>
        <v>0</v>
      </c>
      <c r="F54" s="146">
        <f>+ROUND(B54*D54,2)</f>
        <v>39.869999999999997</v>
      </c>
      <c r="G54" s="146">
        <f>+ROUND(B54*E54,2)</f>
        <v>0</v>
      </c>
      <c r="H54" s="142"/>
      <c r="I54" s="1"/>
      <c r="J54" s="4"/>
    </row>
    <row r="55" spans="1:10">
      <c r="A55" s="143"/>
      <c r="B55" s="166"/>
      <c r="C55" s="171"/>
      <c r="D55" s="166"/>
      <c r="E55" s="171"/>
      <c r="F55" s="140">
        <f>SUM(F48:F54)</f>
        <v>194.89000000000001</v>
      </c>
      <c r="G55" s="139">
        <f>SUM(G48:G54)</f>
        <v>27.9</v>
      </c>
      <c r="H55" s="142">
        <f>SUM(F55:G55)</f>
        <v>222.79000000000002</v>
      </c>
      <c r="I55" s="1"/>
      <c r="J55" s="4"/>
    </row>
    <row r="56" spans="1:10">
      <c r="A56" s="155" t="s">
        <v>83</v>
      </c>
      <c r="B56" s="156"/>
      <c r="C56" s="157"/>
      <c r="D56" s="158"/>
      <c r="E56" s="159"/>
      <c r="F56" s="140"/>
      <c r="G56" s="160"/>
      <c r="H56" s="142"/>
      <c r="I56" s="1"/>
      <c r="J56" s="4"/>
    </row>
    <row r="57" spans="1:10">
      <c r="A57" s="161" t="s">
        <v>30</v>
      </c>
      <c r="B57" s="156">
        <v>1</v>
      </c>
      <c r="C57" s="157" t="s">
        <v>7</v>
      </c>
      <c r="D57" s="158">
        <f>'Lista de recursos'!D15</f>
        <v>296.61016949152543</v>
      </c>
      <c r="E57" s="145">
        <f>D57*0.18</f>
        <v>53.389830508474574</v>
      </c>
      <c r="F57" s="146">
        <f>+ROUND(B57*D57,2)</f>
        <v>296.61</v>
      </c>
      <c r="G57" s="146">
        <f>+ROUND(B57*E57,2)</f>
        <v>53.39</v>
      </c>
      <c r="H57" s="142"/>
      <c r="I57" s="1"/>
      <c r="J57" s="4"/>
    </row>
    <row r="58" spans="1:10">
      <c r="A58" s="161" t="s">
        <v>20</v>
      </c>
      <c r="B58" s="156">
        <v>33</v>
      </c>
      <c r="C58" s="157" t="s">
        <v>19</v>
      </c>
      <c r="D58" s="158">
        <f>'Lista de recursos'!D23</f>
        <v>1.228813559322034</v>
      </c>
      <c r="E58" s="145">
        <f>D58*0.18</f>
        <v>0.22118644067796611</v>
      </c>
      <c r="F58" s="146">
        <f>+ROUND(B58*D58,2)</f>
        <v>40.549999999999997</v>
      </c>
      <c r="G58" s="146">
        <f>+ROUND(B58*E58,2)</f>
        <v>7.3</v>
      </c>
      <c r="H58" s="142"/>
      <c r="I58" s="1"/>
      <c r="J58" s="4"/>
    </row>
    <row r="59" spans="1:10">
      <c r="A59" s="161" t="s">
        <v>6</v>
      </c>
      <c r="B59" s="156">
        <v>1</v>
      </c>
      <c r="C59" s="157" t="s">
        <v>7</v>
      </c>
      <c r="D59" s="158">
        <f>'Lista de recursos'!F51</f>
        <v>126.70998999999999</v>
      </c>
      <c r="E59" s="145">
        <f>D59*0</f>
        <v>0</v>
      </c>
      <c r="F59" s="146">
        <f>+ROUND(B59*D59,2)</f>
        <v>126.71</v>
      </c>
      <c r="G59" s="146">
        <f>+ROUND(B59*E59,2)</f>
        <v>0</v>
      </c>
      <c r="H59" s="142"/>
      <c r="I59" s="1"/>
      <c r="J59" s="4"/>
    </row>
    <row r="60" spans="1:10">
      <c r="A60" s="161"/>
      <c r="B60" s="156"/>
      <c r="C60" s="157"/>
      <c r="D60" s="158"/>
      <c r="E60" s="159"/>
      <c r="F60" s="148">
        <f>SUM(F57:F59)</f>
        <v>463.87</v>
      </c>
      <c r="G60" s="148">
        <f>SUM(G57:G59)</f>
        <v>60.69</v>
      </c>
      <c r="H60" s="149">
        <f>SUM(F60:G60)</f>
        <v>524.55999999999995</v>
      </c>
      <c r="I60" s="1"/>
      <c r="J60" s="4"/>
    </row>
    <row r="61" spans="1:10">
      <c r="A61" s="186" t="s">
        <v>100</v>
      </c>
      <c r="B61" s="187"/>
      <c r="C61" s="188"/>
      <c r="D61" s="189"/>
      <c r="E61" s="190"/>
      <c r="F61" s="140"/>
      <c r="G61" s="191"/>
      <c r="H61" s="142"/>
      <c r="I61" s="1"/>
    </row>
    <row r="62" spans="1:10">
      <c r="A62" s="178" t="s">
        <v>178</v>
      </c>
      <c r="B62" s="156">
        <f>1*1*0.1*1.1</f>
        <v>0.11000000000000001</v>
      </c>
      <c r="C62" s="188" t="s">
        <v>7</v>
      </c>
      <c r="D62" s="191">
        <f>F98</f>
        <v>4141.7299999999996</v>
      </c>
      <c r="E62" s="145">
        <f>D62*0.18</f>
        <v>745.51139999999987</v>
      </c>
      <c r="F62" s="146">
        <f>+ROUND(B62*D62,2)</f>
        <v>455.59</v>
      </c>
      <c r="G62" s="146">
        <f>+ROUND(B62*E62,2)</f>
        <v>82.01</v>
      </c>
      <c r="H62" s="142"/>
      <c r="I62" s="1"/>
    </row>
    <row r="63" spans="1:10">
      <c r="A63" s="178" t="s">
        <v>170</v>
      </c>
      <c r="B63" s="187">
        <v>0.4</v>
      </c>
      <c r="C63" s="188" t="s">
        <v>0</v>
      </c>
      <c r="D63" s="191">
        <f>F110</f>
        <v>261.96999999999997</v>
      </c>
      <c r="E63" s="145">
        <f t="shared" ref="E63" si="13">D63*0.18</f>
        <v>47.154599999999995</v>
      </c>
      <c r="F63" s="146">
        <f t="shared" ref="F63" si="14">+ROUND(B63*D63,2)</f>
        <v>104.79</v>
      </c>
      <c r="G63" s="146">
        <f t="shared" ref="G63" si="15">+ROUND(B63*E63,2)</f>
        <v>18.86</v>
      </c>
      <c r="H63" s="142"/>
      <c r="I63" s="1"/>
    </row>
    <row r="64" spans="1:10">
      <c r="A64" s="178" t="s">
        <v>24</v>
      </c>
      <c r="B64" s="187">
        <v>0.2</v>
      </c>
      <c r="C64" s="188" t="s">
        <v>23</v>
      </c>
      <c r="D64" s="191">
        <f>'Lista de recursos'!D20</f>
        <v>110.16949152542374</v>
      </c>
      <c r="E64" s="145">
        <f t="shared" ref="E64:E66" si="16">D64*0.18</f>
        <v>19.830508474576273</v>
      </c>
      <c r="F64" s="146">
        <f t="shared" ref="F64:F68" si="17">+ROUND(B64*D64,2)</f>
        <v>22.03</v>
      </c>
      <c r="G64" s="146">
        <f t="shared" ref="G64:G68" si="18">+ROUND(B64*E64,2)</f>
        <v>3.97</v>
      </c>
      <c r="H64" s="142"/>
      <c r="I64" s="1"/>
    </row>
    <row r="65" spans="1:9">
      <c r="A65" s="178" t="s">
        <v>22</v>
      </c>
      <c r="B65" s="187">
        <v>0.1</v>
      </c>
      <c r="C65" s="188" t="s">
        <v>21</v>
      </c>
      <c r="D65" s="191">
        <f>'Lista de recursos'!D21</f>
        <v>46.610169491525426</v>
      </c>
      <c r="E65" s="145">
        <f t="shared" si="16"/>
        <v>8.3898305084745761</v>
      </c>
      <c r="F65" s="146">
        <f t="shared" si="17"/>
        <v>4.66</v>
      </c>
      <c r="G65" s="146">
        <f t="shared" si="18"/>
        <v>0.84</v>
      </c>
      <c r="H65" s="142"/>
      <c r="I65" s="1"/>
    </row>
    <row r="66" spans="1:9" ht="15" customHeight="1">
      <c r="A66" s="178" t="s">
        <v>41</v>
      </c>
      <c r="B66" s="187">
        <v>5.0000000000000001E-3</v>
      </c>
      <c r="C66" s="188" t="s">
        <v>7</v>
      </c>
      <c r="D66" s="191">
        <f>'Analisis de costos'!G130</f>
        <v>1584.62</v>
      </c>
      <c r="E66" s="145">
        <f t="shared" si="16"/>
        <v>285.23159999999996</v>
      </c>
      <c r="F66" s="146">
        <f t="shared" si="17"/>
        <v>7.92</v>
      </c>
      <c r="G66" s="146">
        <f t="shared" si="18"/>
        <v>1.43</v>
      </c>
      <c r="H66" s="142"/>
      <c r="I66" s="1"/>
    </row>
    <row r="67" spans="1:9" ht="15" customHeight="1">
      <c r="A67" s="178" t="s">
        <v>180</v>
      </c>
      <c r="B67" s="187">
        <v>0.1</v>
      </c>
      <c r="C67" s="188" t="s">
        <v>7</v>
      </c>
      <c r="D67" s="191">
        <f>F$116</f>
        <v>851</v>
      </c>
      <c r="E67" s="145">
        <f>D67*0.18</f>
        <v>153.18</v>
      </c>
      <c r="F67" s="146">
        <f>+ROUND(B67*D67,2)</f>
        <v>85.1</v>
      </c>
      <c r="G67" s="146">
        <f>+ROUND(B67*E67,2)</f>
        <v>15.32</v>
      </c>
      <c r="H67" s="142"/>
      <c r="I67" s="1"/>
    </row>
    <row r="68" spans="1:9">
      <c r="A68" s="178" t="s">
        <v>67</v>
      </c>
      <c r="B68" s="187">
        <v>1</v>
      </c>
      <c r="C68" s="188" t="s">
        <v>1</v>
      </c>
      <c r="D68" s="191">
        <f>'Lista de recursos'!F48</f>
        <v>242.17665999999997</v>
      </c>
      <c r="E68" s="145">
        <f t="shared" ref="E68" si="19">D68*0</f>
        <v>0</v>
      </c>
      <c r="F68" s="146">
        <f t="shared" si="17"/>
        <v>242.18</v>
      </c>
      <c r="G68" s="146">
        <f t="shared" si="18"/>
        <v>0</v>
      </c>
      <c r="H68" s="142"/>
      <c r="I68" s="1"/>
    </row>
    <row r="69" spans="1:9">
      <c r="A69" s="178"/>
      <c r="B69" s="187"/>
      <c r="C69" s="167"/>
      <c r="D69" s="191"/>
      <c r="E69" s="190"/>
      <c r="F69" s="140">
        <f>SUM(F62:F68)</f>
        <v>922.27</v>
      </c>
      <c r="G69" s="191">
        <f>SUM(G62:G68)</f>
        <v>122.43</v>
      </c>
      <c r="H69" s="142">
        <f>SUM(F69:G69)</f>
        <v>1044.7</v>
      </c>
      <c r="I69" s="1"/>
    </row>
    <row r="70" spans="1:9" ht="15" customHeight="1">
      <c r="A70" s="172" t="s">
        <v>101</v>
      </c>
      <c r="B70" s="173"/>
      <c r="C70" s="174"/>
      <c r="D70" s="175"/>
      <c r="E70" s="176"/>
      <c r="F70" s="140"/>
      <c r="G70" s="177"/>
      <c r="H70" s="142"/>
      <c r="I70" s="1"/>
    </row>
    <row r="71" spans="1:9">
      <c r="A71" s="178" t="s">
        <v>178</v>
      </c>
      <c r="B71" s="156">
        <f>1*1*0.1*1.1</f>
        <v>0.11000000000000001</v>
      </c>
      <c r="C71" s="157" t="s">
        <v>7</v>
      </c>
      <c r="D71" s="179">
        <f>D62</f>
        <v>4141.7299999999996</v>
      </c>
      <c r="E71" s="145">
        <f t="shared" ref="E71:E72" si="20">D71*0.18</f>
        <v>745.51139999999987</v>
      </c>
      <c r="F71" s="146">
        <f t="shared" ref="F71:F72" si="21">+ROUND(B71*D71,2)</f>
        <v>455.59</v>
      </c>
      <c r="G71" s="146">
        <f t="shared" ref="G71:G72" si="22">+ROUND(B71*E71,2)</f>
        <v>82.01</v>
      </c>
      <c r="H71" s="142"/>
      <c r="I71" s="1"/>
    </row>
    <row r="72" spans="1:9">
      <c r="A72" s="180" t="s">
        <v>179</v>
      </c>
      <c r="B72" s="156">
        <f>0.22*1*1*1.1</f>
        <v>0.24200000000000002</v>
      </c>
      <c r="C72" s="157" t="s">
        <v>68</v>
      </c>
      <c r="D72" s="179">
        <f>D64</f>
        <v>110.16949152542374</v>
      </c>
      <c r="E72" s="145">
        <f t="shared" si="20"/>
        <v>19.830508474576273</v>
      </c>
      <c r="F72" s="146">
        <f t="shared" si="21"/>
        <v>26.66</v>
      </c>
      <c r="G72" s="146">
        <f t="shared" si="22"/>
        <v>4.8</v>
      </c>
      <c r="H72" s="142"/>
      <c r="I72" s="1"/>
    </row>
    <row r="73" spans="1:9">
      <c r="A73" s="178" t="s">
        <v>180</v>
      </c>
      <c r="B73" s="187">
        <v>0.1</v>
      </c>
      <c r="C73" s="188" t="s">
        <v>7</v>
      </c>
      <c r="D73" s="191">
        <f>F$116</f>
        <v>851</v>
      </c>
      <c r="E73" s="145">
        <f>D73*0.18</f>
        <v>153.18</v>
      </c>
      <c r="F73" s="146">
        <f>+ROUND(B73*D73,2)</f>
        <v>85.1</v>
      </c>
      <c r="G73" s="146">
        <f>+ROUND(B73*E73,2)</f>
        <v>15.32</v>
      </c>
      <c r="H73" s="142"/>
      <c r="I73" s="1"/>
    </row>
    <row r="74" spans="1:9">
      <c r="A74" s="250" t="s">
        <v>181</v>
      </c>
      <c r="B74" s="156">
        <f>1*1*0.1</f>
        <v>0.1</v>
      </c>
      <c r="C74" s="157" t="s">
        <v>7</v>
      </c>
      <c r="D74" s="179">
        <f>'Lista de recursos'!F49</f>
        <v>2327.492475</v>
      </c>
      <c r="E74" s="145">
        <f t="shared" ref="E74" si="23">D74*0</f>
        <v>0</v>
      </c>
      <c r="F74" s="146">
        <f t="shared" ref="F74" si="24">+ROUND(B74*D74,2)</f>
        <v>232.75</v>
      </c>
      <c r="G74" s="146">
        <f t="shared" ref="G74" si="25">+ROUND(B74*E74,2)</f>
        <v>0</v>
      </c>
      <c r="H74" s="142"/>
      <c r="I74" s="1"/>
    </row>
    <row r="75" spans="1:9">
      <c r="A75" s="161"/>
      <c r="B75" s="156"/>
      <c r="C75" s="157"/>
      <c r="D75" s="158"/>
      <c r="E75" s="159"/>
      <c r="F75" s="140">
        <f>SUM(F71:F74)</f>
        <v>800.1</v>
      </c>
      <c r="G75" s="160">
        <f>SUM(G71:G74)</f>
        <v>102.13</v>
      </c>
      <c r="H75" s="142">
        <f>SUM(F75:G75)</f>
        <v>902.23</v>
      </c>
      <c r="I75" s="1"/>
    </row>
    <row r="76" spans="1:9">
      <c r="A76" s="186" t="s">
        <v>64</v>
      </c>
      <c r="B76" s="194"/>
      <c r="C76" s="167"/>
      <c r="D76" s="140"/>
      <c r="E76" s="201"/>
      <c r="F76" s="140"/>
      <c r="G76" s="140"/>
      <c r="H76" s="142"/>
      <c r="I76" s="1"/>
    </row>
    <row r="77" spans="1:9">
      <c r="A77" s="171" t="s">
        <v>65</v>
      </c>
      <c r="B77" s="210">
        <v>0.3</v>
      </c>
      <c r="C77" s="188" t="s">
        <v>7</v>
      </c>
      <c r="D77" s="191">
        <f>F104</f>
        <v>3717.67</v>
      </c>
      <c r="E77" s="145">
        <f t="shared" ref="E77:E78" si="26">D77*0.18</f>
        <v>669.18060000000003</v>
      </c>
      <c r="F77" s="146">
        <f t="shared" ref="F77:F79" si="27">+ROUND(B77*D77,2)</f>
        <v>1115.3</v>
      </c>
      <c r="G77" s="146">
        <f t="shared" ref="G77:G79" si="28">+ROUND(B77*E77,2)</f>
        <v>200.75</v>
      </c>
      <c r="H77" s="142"/>
      <c r="I77" s="1"/>
    </row>
    <row r="78" spans="1:9">
      <c r="A78" s="171" t="s">
        <v>66</v>
      </c>
      <c r="B78" s="210">
        <v>0.7</v>
      </c>
      <c r="C78" s="188" t="s">
        <v>7</v>
      </c>
      <c r="D78" s="191">
        <f>'Lista de recursos'!D17</f>
        <v>826.27118644067798</v>
      </c>
      <c r="E78" s="145">
        <f t="shared" si="26"/>
        <v>148.72881355932202</v>
      </c>
      <c r="F78" s="146">
        <f t="shared" si="27"/>
        <v>578.39</v>
      </c>
      <c r="G78" s="146">
        <f t="shared" si="28"/>
        <v>104.11</v>
      </c>
      <c r="H78" s="142"/>
      <c r="I78" s="1"/>
    </row>
    <row r="79" spans="1:9">
      <c r="A79" s="171" t="s">
        <v>73</v>
      </c>
      <c r="B79" s="194">
        <v>1</v>
      </c>
      <c r="C79" s="167" t="s">
        <v>7</v>
      </c>
      <c r="D79" s="140">
        <f>'Lista de recursos'!F52</f>
        <v>687.26184999999987</v>
      </c>
      <c r="E79" s="145">
        <f t="shared" ref="E79" si="29">D79*0</f>
        <v>0</v>
      </c>
      <c r="F79" s="146">
        <f t="shared" si="27"/>
        <v>687.26</v>
      </c>
      <c r="G79" s="146">
        <f t="shared" si="28"/>
        <v>0</v>
      </c>
      <c r="H79" s="142"/>
      <c r="I79" s="1"/>
    </row>
    <row r="80" spans="1:9">
      <c r="A80" s="171"/>
      <c r="B80" s="194"/>
      <c r="C80" s="167"/>
      <c r="D80" s="140"/>
      <c r="E80" s="201"/>
      <c r="F80" s="140">
        <f>SUM(F77:F79)</f>
        <v>2380.9499999999998</v>
      </c>
      <c r="G80" s="145">
        <f>SUM(G79)</f>
        <v>0</v>
      </c>
      <c r="H80" s="142">
        <f>SUM(F80:G80)</f>
        <v>2380.9499999999998</v>
      </c>
      <c r="I80" s="1"/>
    </row>
    <row r="81" spans="1:15">
      <c r="A81" s="247"/>
      <c r="B81" s="248"/>
      <c r="C81" s="247"/>
      <c r="D81" s="131"/>
      <c r="E81" s="247"/>
      <c r="F81" s="249"/>
      <c r="G81" s="127"/>
      <c r="H81" s="129"/>
      <c r="I81" s="1"/>
    </row>
    <row r="82" spans="1:15" ht="15" customHeight="1">
      <c r="A82" s="67" t="s">
        <v>86</v>
      </c>
      <c r="B82" s="194"/>
      <c r="C82" s="195"/>
      <c r="D82" s="196"/>
      <c r="E82" s="196"/>
      <c r="F82" s="140"/>
      <c r="G82" s="140"/>
      <c r="H82" s="142"/>
      <c r="I82" s="1"/>
    </row>
    <row r="83" spans="1:15">
      <c r="A83" s="197" t="s">
        <v>15</v>
      </c>
      <c r="B83" s="220">
        <v>90</v>
      </c>
      <c r="C83" s="198" t="s">
        <v>8</v>
      </c>
      <c r="D83" s="140">
        <f>'Lista de recursos'!F37</f>
        <v>797.39</v>
      </c>
      <c r="E83" s="145">
        <f t="shared" ref="E83:E84" si="30">D83*0</f>
        <v>0</v>
      </c>
      <c r="F83" s="146">
        <f t="shared" ref="F83:F84" si="31">+ROUND(B83*D83,2)</f>
        <v>71765.100000000006</v>
      </c>
      <c r="G83" s="146">
        <f t="shared" ref="G83:G84" si="32">+ROUND(B83*E83,2)</f>
        <v>0</v>
      </c>
      <c r="H83" s="142"/>
      <c r="I83" s="1"/>
    </row>
    <row r="84" spans="1:15">
      <c r="A84" s="197" t="s">
        <v>51</v>
      </c>
      <c r="B84" s="220">
        <v>0.03</v>
      </c>
      <c r="C84" s="198" t="s">
        <v>40</v>
      </c>
      <c r="D84" s="140">
        <f>SUM(F83)</f>
        <v>71765.100000000006</v>
      </c>
      <c r="E84" s="145">
        <f t="shared" si="30"/>
        <v>0</v>
      </c>
      <c r="F84" s="146">
        <f t="shared" si="31"/>
        <v>2152.9499999999998</v>
      </c>
      <c r="G84" s="146">
        <f t="shared" si="32"/>
        <v>0</v>
      </c>
      <c r="H84" s="142"/>
      <c r="I84" s="1"/>
    </row>
    <row r="85" spans="1:15">
      <c r="A85" s="199"/>
      <c r="B85" s="220"/>
      <c r="C85" s="199"/>
      <c r="D85" s="200"/>
      <c r="E85" s="200"/>
      <c r="F85" s="140">
        <f>SUM(F83:F84)</f>
        <v>73918.05</v>
      </c>
      <c r="G85" s="145">
        <f>SUM(G84)</f>
        <v>0</v>
      </c>
      <c r="H85" s="142">
        <f>SUM(F85:G85)</f>
        <v>73918.05</v>
      </c>
      <c r="I85" s="1"/>
    </row>
    <row r="86" spans="1:15" ht="15" customHeight="1">
      <c r="A86" s="202" t="s">
        <v>93</v>
      </c>
      <c r="B86" s="156"/>
      <c r="C86" s="157"/>
      <c r="D86" s="158"/>
      <c r="E86" s="159"/>
      <c r="F86" s="140"/>
      <c r="G86" s="160"/>
      <c r="H86" s="142"/>
      <c r="I86" s="1"/>
      <c r="K86" s="8"/>
      <c r="L86" s="9"/>
      <c r="M86" s="9"/>
      <c r="N86" s="10"/>
      <c r="O86" s="11"/>
    </row>
    <row r="87" spans="1:15">
      <c r="A87" s="161" t="s">
        <v>93</v>
      </c>
      <c r="B87" s="156">
        <v>1</v>
      </c>
      <c r="C87" s="157" t="s">
        <v>39</v>
      </c>
      <c r="D87" s="158">
        <v>10850</v>
      </c>
      <c r="E87" s="145">
        <f t="shared" ref="E87:E88" si="33">D87*0.18</f>
        <v>1953</v>
      </c>
      <c r="F87" s="146">
        <f t="shared" ref="F87:F88" si="34">+ROUND(B87*D87,2)</f>
        <v>10850</v>
      </c>
      <c r="G87" s="146">
        <f t="shared" ref="G87:G88" si="35">+ROUND(B87*E87,2)</f>
        <v>1953</v>
      </c>
      <c r="H87" s="142"/>
      <c r="I87" s="1"/>
      <c r="K87" s="8"/>
      <c r="L87" s="9"/>
      <c r="M87" s="9"/>
      <c r="N87" s="10"/>
      <c r="O87" s="11"/>
    </row>
    <row r="88" spans="1:15">
      <c r="A88" s="161" t="s">
        <v>72</v>
      </c>
      <c r="B88" s="203">
        <v>1</v>
      </c>
      <c r="C88" s="157" t="s">
        <v>0</v>
      </c>
      <c r="D88" s="158">
        <v>3500</v>
      </c>
      <c r="E88" s="145">
        <f t="shared" si="33"/>
        <v>630</v>
      </c>
      <c r="F88" s="146">
        <f t="shared" si="34"/>
        <v>3500</v>
      </c>
      <c r="G88" s="146">
        <f t="shared" si="35"/>
        <v>630</v>
      </c>
      <c r="H88" s="142"/>
      <c r="I88" s="1"/>
      <c r="K88" s="8"/>
      <c r="L88" s="9"/>
      <c r="M88" s="9"/>
      <c r="N88" s="10"/>
      <c r="O88" s="11"/>
    </row>
    <row r="89" spans="1:15">
      <c r="A89" s="161" t="s">
        <v>71</v>
      </c>
      <c r="B89" s="203">
        <v>1</v>
      </c>
      <c r="C89" s="157" t="s">
        <v>39</v>
      </c>
      <c r="D89" s="158">
        <f>SUM(F87:G87)*0.15</f>
        <v>1920.4499999999998</v>
      </c>
      <c r="E89" s="145">
        <f t="shared" ref="E89" si="36">D89*0</f>
        <v>0</v>
      </c>
      <c r="F89" s="146">
        <f t="shared" ref="F89" si="37">+ROUND(B89*D89,2)</f>
        <v>1920.45</v>
      </c>
      <c r="G89" s="146">
        <f t="shared" ref="G89" si="38">+ROUND(B89*E89,2)</f>
        <v>0</v>
      </c>
      <c r="H89" s="142"/>
      <c r="I89" s="1"/>
      <c r="K89" s="8"/>
      <c r="L89" s="9"/>
      <c r="M89" s="9"/>
      <c r="N89" s="10"/>
      <c r="O89" s="11"/>
    </row>
    <row r="90" spans="1:15">
      <c r="A90" s="208"/>
      <c r="B90" s="204"/>
      <c r="C90" s="205"/>
      <c r="D90" s="206"/>
      <c r="E90" s="207"/>
      <c r="F90" s="140">
        <f>SUM(F87:F89)</f>
        <v>16270.45</v>
      </c>
      <c r="G90" s="185">
        <f>SUM(G87:G89)</f>
        <v>2583</v>
      </c>
      <c r="H90" s="142">
        <f>SUM(F90:G90)</f>
        <v>18853.45</v>
      </c>
      <c r="I90" s="1"/>
      <c r="K90" s="8"/>
      <c r="L90" s="9"/>
      <c r="M90" s="9"/>
      <c r="N90" s="10"/>
      <c r="O90" s="11"/>
    </row>
    <row r="91" spans="1:15">
      <c r="A91" s="171"/>
      <c r="B91" s="194"/>
      <c r="C91" s="167"/>
      <c r="D91" s="140"/>
      <c r="E91" s="201"/>
      <c r="F91" s="140"/>
      <c r="G91" s="140"/>
      <c r="H91" s="142"/>
      <c r="I91" s="1"/>
      <c r="K91" s="8"/>
      <c r="L91" s="9"/>
      <c r="M91" s="9"/>
      <c r="N91" s="10"/>
      <c r="O91" s="12"/>
    </row>
    <row r="92" spans="1:15">
      <c r="A92" s="246" t="s">
        <v>151</v>
      </c>
      <c r="B92" s="221"/>
      <c r="C92" s="214"/>
      <c r="D92" s="214"/>
      <c r="E92" s="214"/>
      <c r="F92" s="214"/>
      <c r="G92" s="214"/>
      <c r="H92" s="142"/>
    </row>
    <row r="93" spans="1:15">
      <c r="A93" s="211" t="s">
        <v>150</v>
      </c>
      <c r="B93" s="222"/>
      <c r="C93" s="182"/>
      <c r="D93" s="192"/>
      <c r="E93" s="184"/>
      <c r="F93" s="193"/>
      <c r="G93" s="193"/>
      <c r="H93" s="142"/>
    </row>
    <row r="94" spans="1:15">
      <c r="A94" s="181" t="s">
        <v>33</v>
      </c>
      <c r="B94" s="210">
        <v>0.51200000000000001</v>
      </c>
      <c r="C94" s="182" t="s">
        <v>7</v>
      </c>
      <c r="D94" s="192">
        <f>'Lista de recursos'!D12</f>
        <v>983.05084745762713</v>
      </c>
      <c r="E94" s="145">
        <f>D94*0.18</f>
        <v>176.94915254237287</v>
      </c>
      <c r="F94" s="146">
        <f>+ROUND(B94*D94,2)</f>
        <v>503.32</v>
      </c>
      <c r="G94" s="146">
        <f>+ROUND(B94*E94,2)</f>
        <v>90.6</v>
      </c>
      <c r="H94" s="142"/>
    </row>
    <row r="95" spans="1:15">
      <c r="A95" s="181" t="s">
        <v>29</v>
      </c>
      <c r="B95" s="210">
        <v>0.71</v>
      </c>
      <c r="C95" s="182" t="s">
        <v>7</v>
      </c>
      <c r="D95" s="192">
        <f>'Lista de recursos'!D$16</f>
        <v>1228.8135593220341</v>
      </c>
      <c r="E95" s="145">
        <f>D95*0.18</f>
        <v>221.18644067796612</v>
      </c>
      <c r="F95" s="146">
        <f>+ROUND(B95*D95,2)</f>
        <v>872.46</v>
      </c>
      <c r="G95" s="146">
        <f>+ROUND(B95*E95,2)</f>
        <v>157.04</v>
      </c>
      <c r="H95" s="142"/>
    </row>
    <row r="96" spans="1:15">
      <c r="A96" s="181" t="s">
        <v>28</v>
      </c>
      <c r="B96" s="210">
        <v>8.31</v>
      </c>
      <c r="C96" s="182" t="s">
        <v>18</v>
      </c>
      <c r="D96" s="192">
        <f>'Lista de recursos'!D$18</f>
        <v>325</v>
      </c>
      <c r="E96" s="145">
        <f>D96*0.18</f>
        <v>58.5</v>
      </c>
      <c r="F96" s="146">
        <f>+ROUND(B96*D96,2)</f>
        <v>2700.75</v>
      </c>
      <c r="G96" s="146">
        <f>+ROUND(B96*E96,2)</f>
        <v>486.14</v>
      </c>
      <c r="H96" s="142"/>
    </row>
    <row r="97" spans="1:8">
      <c r="A97" s="181" t="s">
        <v>20</v>
      </c>
      <c r="B97" s="210">
        <v>53.06</v>
      </c>
      <c r="C97" s="182" t="s">
        <v>19</v>
      </c>
      <c r="D97" s="192">
        <f>'Lista de recursos'!D$23</f>
        <v>1.228813559322034</v>
      </c>
      <c r="E97" s="145">
        <f>D97*0.18</f>
        <v>0.22118644067796611</v>
      </c>
      <c r="F97" s="146">
        <f>+ROUND(B97*D97,2)</f>
        <v>65.2</v>
      </c>
      <c r="G97" s="146">
        <f>+ROUND(B97*E97,2)</f>
        <v>11.74</v>
      </c>
      <c r="H97" s="142"/>
    </row>
    <row r="98" spans="1:8">
      <c r="A98" s="181"/>
      <c r="B98" s="210"/>
      <c r="C98" s="182"/>
      <c r="D98" s="192"/>
      <c r="E98" s="184"/>
      <c r="F98" s="140">
        <f>SUM(F94:F97)</f>
        <v>4141.7299999999996</v>
      </c>
      <c r="G98" s="193">
        <f>SUM(G94:G97)</f>
        <v>745.52</v>
      </c>
      <c r="H98" s="142">
        <f>SUM(F98:G98)</f>
        <v>4887.25</v>
      </c>
    </row>
    <row r="99" spans="1:8">
      <c r="A99" s="211" t="s">
        <v>42</v>
      </c>
      <c r="B99" s="210"/>
      <c r="C99" s="182"/>
      <c r="D99" s="192"/>
      <c r="E99" s="184"/>
      <c r="F99" s="140"/>
      <c r="G99" s="193"/>
      <c r="H99" s="142"/>
    </row>
    <row r="100" spans="1:8">
      <c r="A100" s="181" t="s">
        <v>32</v>
      </c>
      <c r="B100" s="210">
        <v>0.52290000000000003</v>
      </c>
      <c r="C100" s="182" t="s">
        <v>7</v>
      </c>
      <c r="D100" s="192">
        <f>'Lista de recursos'!D13</f>
        <v>983.05084745762713</v>
      </c>
      <c r="E100" s="145">
        <f>D100*0.18</f>
        <v>176.94915254237287</v>
      </c>
      <c r="F100" s="146">
        <f>+ROUND(B100*D100,2)</f>
        <v>514.04</v>
      </c>
      <c r="G100" s="146">
        <f>+ROUND(B100*E100,2)</f>
        <v>92.53</v>
      </c>
      <c r="H100" s="142"/>
    </row>
    <row r="101" spans="1:8">
      <c r="A101" s="181" t="s">
        <v>29</v>
      </c>
      <c r="B101" s="210">
        <v>0.85440000000000005</v>
      </c>
      <c r="C101" s="182" t="s">
        <v>7</v>
      </c>
      <c r="D101" s="192">
        <f>'Lista de recursos'!D$16</f>
        <v>1228.8135593220341</v>
      </c>
      <c r="E101" s="145">
        <f>D101*0.18</f>
        <v>221.18644067796612</v>
      </c>
      <c r="F101" s="146">
        <f>+ROUND(B101*D101,2)</f>
        <v>1049.9000000000001</v>
      </c>
      <c r="G101" s="146">
        <f>+ROUND(B101*E101,2)</f>
        <v>188.98</v>
      </c>
      <c r="H101" s="142"/>
    </row>
    <row r="102" spans="1:8">
      <c r="A102" s="181" t="s">
        <v>28</v>
      </c>
      <c r="B102" s="210">
        <v>6.4</v>
      </c>
      <c r="C102" s="182" t="s">
        <v>18</v>
      </c>
      <c r="D102" s="192">
        <f>'Lista de recursos'!D$18</f>
        <v>325</v>
      </c>
      <c r="E102" s="145">
        <f>D102*0.18</f>
        <v>58.5</v>
      </c>
      <c r="F102" s="146">
        <f>+ROUND(B102*D102,2)</f>
        <v>2080</v>
      </c>
      <c r="G102" s="146">
        <f>+ROUND(B102*E102,2)</f>
        <v>374.4</v>
      </c>
      <c r="H102" s="142"/>
    </row>
    <row r="103" spans="1:8">
      <c r="A103" s="181" t="s">
        <v>20</v>
      </c>
      <c r="B103" s="210">
        <v>60</v>
      </c>
      <c r="C103" s="182" t="s">
        <v>19</v>
      </c>
      <c r="D103" s="192">
        <f>'Lista de recursos'!D$23</f>
        <v>1.228813559322034</v>
      </c>
      <c r="E103" s="145">
        <f>D103*0.18</f>
        <v>0.22118644067796611</v>
      </c>
      <c r="F103" s="146">
        <f>+ROUND(B103*D103,2)</f>
        <v>73.73</v>
      </c>
      <c r="G103" s="146">
        <f>+ROUND(B103*E103,2)</f>
        <v>13.27</v>
      </c>
      <c r="H103" s="142"/>
    </row>
    <row r="104" spans="1:8">
      <c r="A104" s="181"/>
      <c r="B104" s="210"/>
      <c r="C104" s="182"/>
      <c r="D104" s="192"/>
      <c r="E104" s="184"/>
      <c r="F104" s="140">
        <f>SUM(F100:F103)</f>
        <v>3717.67</v>
      </c>
      <c r="G104" s="193">
        <f>SUM(G100:G103)</f>
        <v>669.18</v>
      </c>
      <c r="H104" s="142">
        <f>SUM(F104:G104)</f>
        <v>4386.8500000000004</v>
      </c>
    </row>
    <row r="105" spans="1:8">
      <c r="A105" s="208" t="s">
        <v>171</v>
      </c>
      <c r="B105" s="210"/>
      <c r="C105" s="182"/>
      <c r="D105" s="192"/>
      <c r="E105" s="184"/>
      <c r="F105" s="140"/>
      <c r="G105" s="193"/>
      <c r="H105" s="142"/>
    </row>
    <row r="106" spans="1:8">
      <c r="A106" s="181" t="s">
        <v>172</v>
      </c>
      <c r="B106" s="210">
        <v>1</v>
      </c>
      <c r="C106" s="182" t="s">
        <v>0</v>
      </c>
      <c r="D106" s="192">
        <f>'Lista de recursos'!D22</f>
        <v>2118.6440677966102</v>
      </c>
      <c r="E106" s="145">
        <f t="shared" ref="E106:E107" si="39">D106*0.18</f>
        <v>381.35593220338984</v>
      </c>
      <c r="F106" s="146">
        <f t="shared" ref="F106:F108" si="40">+ROUND(B106*D106,2)</f>
        <v>2118.64</v>
      </c>
      <c r="G106" s="146">
        <f t="shared" ref="G106:G108" si="41">+ROUND(B106*E106,2)</f>
        <v>381.36</v>
      </c>
      <c r="H106" s="142"/>
    </row>
    <row r="107" spans="1:8">
      <c r="A107" s="181" t="s">
        <v>173</v>
      </c>
      <c r="B107" s="210">
        <v>1</v>
      </c>
      <c r="C107" s="182" t="s">
        <v>174</v>
      </c>
      <c r="D107" s="192">
        <f>SUM(F106:G106)*0.05</f>
        <v>125</v>
      </c>
      <c r="E107" s="145">
        <f t="shared" si="39"/>
        <v>22.5</v>
      </c>
      <c r="F107" s="146">
        <f t="shared" si="40"/>
        <v>125</v>
      </c>
      <c r="G107" s="146">
        <f t="shared" si="41"/>
        <v>22.5</v>
      </c>
      <c r="H107" s="142"/>
    </row>
    <row r="108" spans="1:8">
      <c r="A108" s="181" t="s">
        <v>175</v>
      </c>
      <c r="B108" s="210">
        <v>12</v>
      </c>
      <c r="C108" s="182" t="s">
        <v>0</v>
      </c>
      <c r="D108" s="192">
        <v>75</v>
      </c>
      <c r="E108" s="145">
        <f t="shared" ref="E108" si="42">D108*0</f>
        <v>0</v>
      </c>
      <c r="F108" s="146">
        <f t="shared" si="40"/>
        <v>900</v>
      </c>
      <c r="G108" s="146">
        <f t="shared" si="41"/>
        <v>0</v>
      </c>
      <c r="H108" s="142"/>
    </row>
    <row r="109" spans="1:8">
      <c r="A109" s="181"/>
      <c r="B109" s="212"/>
      <c r="C109" s="182"/>
      <c r="D109" s="183"/>
      <c r="E109" s="213"/>
      <c r="F109" s="140">
        <f>SUM(F105:F108)</f>
        <v>3143.64</v>
      </c>
      <c r="G109" s="193">
        <f>SUM(G105:G108)</f>
        <v>403.86</v>
      </c>
      <c r="H109" s="142"/>
    </row>
    <row r="110" spans="1:8">
      <c r="A110" s="211"/>
      <c r="B110" s="210"/>
      <c r="C110" s="182"/>
      <c r="D110" s="192"/>
      <c r="E110" s="184" t="s">
        <v>176</v>
      </c>
      <c r="F110" s="140">
        <f>F109/12</f>
        <v>261.96999999999997</v>
      </c>
      <c r="G110" s="193">
        <f>G109/12</f>
        <v>33.655000000000001</v>
      </c>
      <c r="H110" s="142">
        <f>SUM(F110:G110)</f>
        <v>295.625</v>
      </c>
    </row>
    <row r="111" spans="1:8">
      <c r="A111" s="211" t="s">
        <v>44</v>
      </c>
      <c r="B111" s="210"/>
      <c r="C111" s="182"/>
      <c r="D111" s="192"/>
      <c r="E111" s="184"/>
      <c r="F111" s="140"/>
      <c r="G111" s="193"/>
      <c r="H111" s="142"/>
    </row>
    <row r="112" spans="1:8">
      <c r="A112" s="181" t="s">
        <v>14</v>
      </c>
      <c r="B112" s="215">
        <v>0.34129692832764502</v>
      </c>
      <c r="C112" s="182" t="s">
        <v>3</v>
      </c>
      <c r="D112" s="192">
        <f>'Lista de recursos'!F38</f>
        <v>872.41</v>
      </c>
      <c r="E112" s="145">
        <f t="shared" ref="E112:E114" si="43">D112*0</f>
        <v>0</v>
      </c>
      <c r="F112" s="146">
        <f t="shared" ref="F112:F114" si="44">+ROUND(B112*D112,2)</f>
        <v>297.75</v>
      </c>
      <c r="G112" s="146">
        <f t="shared" ref="G112:G114" si="45">+ROUND(B112*E112,2)</f>
        <v>0</v>
      </c>
      <c r="H112" s="142"/>
    </row>
    <row r="113" spans="1:8">
      <c r="A113" s="181" t="s">
        <v>16</v>
      </c>
      <c r="B113" s="215">
        <v>0.13651877133105803</v>
      </c>
      <c r="C113" s="182" t="s">
        <v>3</v>
      </c>
      <c r="D113" s="192">
        <f>'Lista de recursos'!F35</f>
        <v>1331</v>
      </c>
      <c r="E113" s="145">
        <f t="shared" si="43"/>
        <v>0</v>
      </c>
      <c r="F113" s="146">
        <f t="shared" si="44"/>
        <v>181.71</v>
      </c>
      <c r="G113" s="146">
        <f t="shared" si="45"/>
        <v>0</v>
      </c>
      <c r="H113" s="142"/>
    </row>
    <row r="114" spans="1:8">
      <c r="A114" s="181" t="s">
        <v>13</v>
      </c>
      <c r="B114" s="215">
        <v>6.8259385665529013E-2</v>
      </c>
      <c r="C114" s="182" t="s">
        <v>3</v>
      </c>
      <c r="D114" s="192">
        <f>'Lista de recursos'!F40</f>
        <v>2392.17</v>
      </c>
      <c r="E114" s="145">
        <f t="shared" si="43"/>
        <v>0</v>
      </c>
      <c r="F114" s="146">
        <f t="shared" si="44"/>
        <v>163.29</v>
      </c>
      <c r="G114" s="146">
        <f t="shared" si="45"/>
        <v>0</v>
      </c>
      <c r="H114" s="142"/>
    </row>
    <row r="115" spans="1:8">
      <c r="A115" s="181" t="s">
        <v>26</v>
      </c>
      <c r="B115" s="215">
        <v>0.5460750853242321</v>
      </c>
      <c r="C115" s="182" t="s">
        <v>25</v>
      </c>
      <c r="D115" s="192">
        <f>'Lista de recursos'!D19</f>
        <v>381.35593220338984</v>
      </c>
      <c r="E115" s="145">
        <f>D115*0.18</f>
        <v>68.644067796610173</v>
      </c>
      <c r="F115" s="146">
        <f>+ROUND(B115*D115,2)</f>
        <v>208.25</v>
      </c>
      <c r="G115" s="146">
        <f>+ROUND(B115*E115,2)</f>
        <v>37.479999999999997</v>
      </c>
      <c r="H115" s="142"/>
    </row>
    <row r="116" spans="1:8">
      <c r="A116" s="181"/>
      <c r="B116" s="210"/>
      <c r="C116" s="182"/>
      <c r="D116" s="192"/>
      <c r="E116" s="184"/>
      <c r="F116" s="140">
        <f>SUM(F112:F115)</f>
        <v>851</v>
      </c>
      <c r="G116" s="193">
        <f>SUM(G112:G115)</f>
        <v>37.479999999999997</v>
      </c>
      <c r="H116" s="142">
        <f>SUM(F116:G116)</f>
        <v>888.48</v>
      </c>
    </row>
    <row r="117" spans="1:8">
      <c r="A117" s="211" t="s">
        <v>43</v>
      </c>
      <c r="B117" s="210"/>
      <c r="C117" s="182"/>
      <c r="D117" s="192"/>
      <c r="E117" s="184"/>
      <c r="F117" s="140"/>
      <c r="G117" s="193"/>
      <c r="H117" s="142"/>
    </row>
    <row r="118" spans="1:8">
      <c r="A118" s="181" t="s">
        <v>32</v>
      </c>
      <c r="B118" s="210">
        <v>0.97799999999999998</v>
      </c>
      <c r="C118" s="182" t="s">
        <v>7</v>
      </c>
      <c r="D118" s="192">
        <f>D100</f>
        <v>983.05084745762713</v>
      </c>
      <c r="E118" s="145">
        <f>D118*0.18</f>
        <v>176.94915254237287</v>
      </c>
      <c r="F118" s="146">
        <f>+ROUND(B118*D118,2)</f>
        <v>961.42</v>
      </c>
      <c r="G118" s="146">
        <f>+ROUND(B118*E118,2)</f>
        <v>173.06</v>
      </c>
      <c r="H118" s="142"/>
    </row>
    <row r="119" spans="1:8">
      <c r="A119" s="181" t="s">
        <v>15</v>
      </c>
      <c r="B119" s="210">
        <v>0.5</v>
      </c>
      <c r="C119" s="182" t="s">
        <v>3</v>
      </c>
      <c r="D119" s="192">
        <f>'Lista de recursos'!F37</f>
        <v>797.39</v>
      </c>
      <c r="E119" s="145">
        <f t="shared" ref="E119" si="46">D119*0</f>
        <v>0</v>
      </c>
      <c r="F119" s="146">
        <f t="shared" ref="F119:F121" si="47">+ROUND(B119*D119,2)</f>
        <v>398.7</v>
      </c>
      <c r="G119" s="146">
        <f t="shared" ref="G119:G121" si="48">+ROUND(B119*E119,2)</f>
        <v>0</v>
      </c>
      <c r="H119" s="142"/>
    </row>
    <row r="120" spans="1:8">
      <c r="A120" s="181" t="s">
        <v>28</v>
      </c>
      <c r="B120" s="210">
        <v>11.51</v>
      </c>
      <c r="C120" s="182" t="s">
        <v>18</v>
      </c>
      <c r="D120" s="192">
        <f>D102</f>
        <v>325</v>
      </c>
      <c r="E120" s="145">
        <f t="shared" ref="E120:E121" si="49">D120*0.18</f>
        <v>58.5</v>
      </c>
      <c r="F120" s="146">
        <f t="shared" si="47"/>
        <v>3740.75</v>
      </c>
      <c r="G120" s="146">
        <f t="shared" si="48"/>
        <v>673.34</v>
      </c>
      <c r="H120" s="142"/>
    </row>
    <row r="121" spans="1:8">
      <c r="A121" s="181" t="s">
        <v>20</v>
      </c>
      <c r="B121" s="210">
        <v>69.040000000000006</v>
      </c>
      <c r="C121" s="182" t="s">
        <v>19</v>
      </c>
      <c r="D121" s="192">
        <f>D103</f>
        <v>1.228813559322034</v>
      </c>
      <c r="E121" s="145">
        <f t="shared" si="49"/>
        <v>0.22118644067796611</v>
      </c>
      <c r="F121" s="146">
        <f t="shared" si="47"/>
        <v>84.84</v>
      </c>
      <c r="G121" s="146">
        <f t="shared" si="48"/>
        <v>15.27</v>
      </c>
      <c r="H121" s="142"/>
    </row>
    <row r="122" spans="1:8">
      <c r="A122" s="181"/>
      <c r="B122" s="210"/>
      <c r="C122" s="182"/>
      <c r="D122" s="192"/>
      <c r="E122" s="184"/>
      <c r="F122" s="140">
        <f>SUM(F118:F121)</f>
        <v>5185.71</v>
      </c>
      <c r="G122" s="193">
        <f>SUM(G118:G121)</f>
        <v>861.67000000000007</v>
      </c>
      <c r="H122" s="142">
        <f>SUM(F122:G122)</f>
        <v>6047.38</v>
      </c>
    </row>
    <row r="123" spans="1:8">
      <c r="A123" s="181"/>
      <c r="B123" s="212"/>
      <c r="C123" s="182"/>
      <c r="D123" s="183"/>
      <c r="E123" s="213"/>
      <c r="F123" s="140"/>
      <c r="G123" s="185"/>
      <c r="H123" s="142"/>
    </row>
    <row r="124" spans="1:8">
      <c r="A124" s="211" t="s">
        <v>41</v>
      </c>
      <c r="B124" s="210"/>
      <c r="C124" s="182"/>
      <c r="D124" s="192"/>
      <c r="E124" s="184"/>
      <c r="F124" s="140"/>
      <c r="G124" s="193"/>
      <c r="H124" s="142"/>
    </row>
    <row r="125" spans="1:8">
      <c r="A125" s="181" t="s">
        <v>53</v>
      </c>
      <c r="B125" s="210">
        <v>1</v>
      </c>
      <c r="C125" s="182" t="s">
        <v>7</v>
      </c>
      <c r="D125" s="192">
        <f>'Lista de recursos'!D14</f>
        <v>2059.3220338983051</v>
      </c>
      <c r="E125" s="145">
        <f>D125*0.18</f>
        <v>370.67796610169489</v>
      </c>
      <c r="F125" s="146">
        <f>+ROUND(B125*D125,2)</f>
        <v>2059.3200000000002</v>
      </c>
      <c r="G125" s="146">
        <f>+ROUND(B125*E125,2)</f>
        <v>370.68</v>
      </c>
      <c r="H125" s="142"/>
    </row>
    <row r="126" spans="1:8">
      <c r="A126" s="181" t="s">
        <v>15</v>
      </c>
      <c r="B126" s="210">
        <v>0.5</v>
      </c>
      <c r="C126" s="182" t="s">
        <v>3</v>
      </c>
      <c r="D126" s="192">
        <f>'Lista de recursos'!F37</f>
        <v>797.39</v>
      </c>
      <c r="E126" s="145">
        <f t="shared" ref="E126" si="50">D126*0</f>
        <v>0</v>
      </c>
      <c r="F126" s="146">
        <f t="shared" ref="F126:F128" si="51">+ROUND(B126*D126,2)</f>
        <v>398.7</v>
      </c>
      <c r="G126" s="146">
        <f t="shared" ref="G126:G128" si="52">+ROUND(B126*E126,2)</f>
        <v>0</v>
      </c>
      <c r="H126" s="142"/>
    </row>
    <row r="127" spans="1:8">
      <c r="A127" s="181" t="s">
        <v>28</v>
      </c>
      <c r="B127" s="210">
        <v>17.66</v>
      </c>
      <c r="C127" s="182" t="s">
        <v>18</v>
      </c>
      <c r="D127" s="192">
        <f>'Lista de recursos'!D18</f>
        <v>325</v>
      </c>
      <c r="E127" s="145">
        <f t="shared" ref="E127:E129" si="53">D127*0.18</f>
        <v>58.5</v>
      </c>
      <c r="F127" s="146">
        <f t="shared" si="51"/>
        <v>5739.5</v>
      </c>
      <c r="G127" s="146">
        <f t="shared" si="52"/>
        <v>1033.1099999999999</v>
      </c>
      <c r="H127" s="142"/>
    </row>
    <row r="128" spans="1:8">
      <c r="A128" s="181" t="s">
        <v>27</v>
      </c>
      <c r="B128" s="210">
        <v>3.06</v>
      </c>
      <c r="C128" s="182" t="s">
        <v>18</v>
      </c>
      <c r="D128" s="192">
        <f>340/1.18</f>
        <v>288.13559322033899</v>
      </c>
      <c r="E128" s="145">
        <f t="shared" si="53"/>
        <v>51.864406779661017</v>
      </c>
      <c r="F128" s="146">
        <f t="shared" si="51"/>
        <v>881.69</v>
      </c>
      <c r="G128" s="146">
        <f t="shared" si="52"/>
        <v>158.71</v>
      </c>
      <c r="H128" s="142"/>
    </row>
    <row r="129" spans="1:8">
      <c r="A129" s="181" t="s">
        <v>20</v>
      </c>
      <c r="B129" s="210">
        <v>100</v>
      </c>
      <c r="C129" s="182" t="s">
        <v>19</v>
      </c>
      <c r="D129" s="192">
        <f>D121</f>
        <v>1.228813559322034</v>
      </c>
      <c r="E129" s="145">
        <f t="shared" si="53"/>
        <v>0.22118644067796611</v>
      </c>
      <c r="F129" s="146">
        <f t="shared" ref="F129" si="54">+ROUND(B129*D129,2)</f>
        <v>122.88</v>
      </c>
      <c r="G129" s="146">
        <f t="shared" ref="G129" si="55">+ROUND(B129*E129,2)</f>
        <v>22.12</v>
      </c>
      <c r="H129" s="142"/>
    </row>
    <row r="130" spans="1:8">
      <c r="A130" s="181"/>
      <c r="B130" s="210"/>
      <c r="C130" s="182"/>
      <c r="D130" s="192"/>
      <c r="E130" s="184"/>
      <c r="F130" s="140">
        <f>SUM(F125:F129)</f>
        <v>9202.09</v>
      </c>
      <c r="G130" s="140">
        <f>SUM(G125:G129)</f>
        <v>1584.62</v>
      </c>
      <c r="H130" s="142">
        <f>SUM(F130:G130)</f>
        <v>10786.71</v>
      </c>
    </row>
    <row r="131" spans="1:8">
      <c r="A131" s="181"/>
      <c r="B131" s="212"/>
      <c r="C131" s="182"/>
      <c r="D131" s="183"/>
      <c r="E131" s="213"/>
      <c r="F131" s="140"/>
      <c r="G131" s="185"/>
      <c r="H131" s="142"/>
    </row>
    <row r="138" spans="1:8">
      <c r="A138" s="150"/>
      <c r="B138" s="223"/>
      <c r="C138" s="150"/>
      <c r="D138" s="151"/>
      <c r="E138" s="150"/>
      <c r="F138" s="152"/>
      <c r="G138" s="153"/>
      <c r="H138" s="154"/>
    </row>
  </sheetData>
  <mergeCells count="3">
    <mergeCell ref="A5:G5"/>
    <mergeCell ref="A4:H4"/>
    <mergeCell ref="A10:H10"/>
  </mergeCells>
  <pageMargins left="0.82677055993000903" right="0.51180993000874897" top="0.51180993000874897" bottom="0.55118110236220497" header="0.23622047244094499" footer="0.31496062992126"/>
  <pageSetup scale="67" orientation="portrait" r:id="rId1"/>
  <headerFooter>
    <oddFooter>&amp;LAnalisis de costos&amp;C&amp;P de &amp;N</oddFooter>
  </headerFooter>
  <ignoredErrors>
    <ignoredError sqref="D119:E119 E126" formula="1"/>
    <ignoredError sqref="D66:G66 H69 D69:G69 E68:G68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showGridLines="0" view="pageBreakPreview" topLeftCell="A7" zoomScaleNormal="100" zoomScaleSheetLayoutView="100" workbookViewId="0">
      <selection activeCell="F16" sqref="F16"/>
    </sheetView>
  </sheetViews>
  <sheetFormatPr baseColWidth="10" defaultColWidth="11.5703125" defaultRowHeight="15"/>
  <cols>
    <col min="1" max="1" width="6.85546875" customWidth="1"/>
    <col min="2" max="2" width="45.140625" customWidth="1"/>
    <col min="3" max="3" width="9.7109375" customWidth="1"/>
    <col min="4" max="4" width="15.140625" customWidth="1"/>
    <col min="5" max="5" width="12.5703125" customWidth="1"/>
    <col min="6" max="6" width="16.140625" customWidth="1"/>
  </cols>
  <sheetData>
    <row r="1" spans="1:8" ht="15.75" thickTop="1">
      <c r="A1" s="111"/>
      <c r="B1" s="112"/>
      <c r="C1" s="112"/>
      <c r="D1" s="112"/>
      <c r="E1" s="112"/>
      <c r="F1" s="113"/>
    </row>
    <row r="2" spans="1:8" ht="15.75">
      <c r="A2" s="35"/>
      <c r="C2" s="31"/>
      <c r="D2" s="32"/>
      <c r="E2" s="33"/>
      <c r="F2" s="114"/>
      <c r="G2" s="31"/>
      <c r="H2" s="3"/>
    </row>
    <row r="3" spans="1:8" ht="15.75">
      <c r="A3" s="35"/>
      <c r="B3" s="31"/>
      <c r="C3" s="31"/>
      <c r="D3" s="32"/>
      <c r="E3" s="33"/>
      <c r="F3" s="114"/>
      <c r="G3" s="31"/>
      <c r="H3" s="3"/>
    </row>
    <row r="4" spans="1:8" ht="22.5">
      <c r="A4" s="359" t="s">
        <v>74</v>
      </c>
      <c r="B4" s="333"/>
      <c r="C4" s="333"/>
      <c r="D4" s="333"/>
      <c r="E4" s="333"/>
      <c r="F4" s="334"/>
      <c r="G4" s="109"/>
      <c r="H4" s="109"/>
    </row>
    <row r="5" spans="1:8" ht="15.75">
      <c r="A5" s="115"/>
      <c r="B5" s="37"/>
      <c r="C5" s="37"/>
      <c r="D5" s="37"/>
      <c r="E5" s="37"/>
      <c r="F5" s="116"/>
      <c r="G5" s="37"/>
      <c r="H5" s="3"/>
    </row>
    <row r="6" spans="1:8" ht="18.75">
      <c r="A6" s="117" t="s">
        <v>103</v>
      </c>
      <c r="B6" s="36"/>
      <c r="C6" s="36"/>
      <c r="D6" s="29"/>
      <c r="E6" s="29"/>
      <c r="F6" s="118"/>
      <c r="G6" s="29"/>
      <c r="H6" s="108"/>
    </row>
    <row r="7" spans="1:8" ht="14.45" customHeight="1">
      <c r="A7" s="117" t="s">
        <v>104</v>
      </c>
      <c r="B7" s="36"/>
      <c r="C7" s="36"/>
      <c r="D7" s="29"/>
      <c r="E7" s="29"/>
      <c r="F7" s="118"/>
      <c r="G7" s="29"/>
      <c r="H7" s="126"/>
    </row>
    <row r="8" spans="1:8" ht="15.75">
      <c r="A8" s="117" t="s">
        <v>98</v>
      </c>
      <c r="B8" s="38"/>
      <c r="C8" s="39"/>
      <c r="D8" s="40"/>
      <c r="E8" s="40"/>
      <c r="F8" s="119"/>
      <c r="G8" s="3"/>
      <c r="H8" s="107"/>
    </row>
    <row r="9" spans="1:8" ht="16.5" thickBot="1">
      <c r="A9" s="120"/>
      <c r="B9" s="110"/>
      <c r="C9" s="14"/>
      <c r="D9" s="2"/>
      <c r="F9" s="121" t="s">
        <v>105</v>
      </c>
      <c r="G9" s="6"/>
      <c r="H9" s="7"/>
    </row>
    <row r="10" spans="1:8" ht="19.5" thickTop="1" thickBot="1">
      <c r="A10" s="361" t="s">
        <v>49</v>
      </c>
      <c r="B10" s="362"/>
      <c r="C10" s="362"/>
      <c r="D10" s="362"/>
      <c r="E10" s="362"/>
      <c r="F10" s="363"/>
    </row>
    <row r="11" spans="1:8" ht="15.75" thickTop="1">
      <c r="A11" s="255"/>
      <c r="B11" s="256" t="s">
        <v>38</v>
      </c>
      <c r="C11" s="257" t="s">
        <v>37</v>
      </c>
      <c r="D11" s="258" t="s">
        <v>36</v>
      </c>
      <c r="E11" s="258" t="s">
        <v>35</v>
      </c>
      <c r="F11" s="259" t="s">
        <v>34</v>
      </c>
    </row>
    <row r="12" spans="1:8">
      <c r="A12" s="265"/>
      <c r="B12" s="229" t="s">
        <v>33</v>
      </c>
      <c r="C12" s="266" t="s">
        <v>7</v>
      </c>
      <c r="D12" s="231">
        <f t="shared" ref="D12:D17" si="0">F12/1.18</f>
        <v>983.05084745762713</v>
      </c>
      <c r="E12" s="232">
        <f t="shared" ref="E12:E18" si="1">D12*0.18</f>
        <v>176.94915254237287</v>
      </c>
      <c r="F12" s="268">
        <v>1160</v>
      </c>
    </row>
    <row r="13" spans="1:8">
      <c r="A13" s="265"/>
      <c r="B13" s="229" t="s">
        <v>32</v>
      </c>
      <c r="C13" s="266" t="s">
        <v>7</v>
      </c>
      <c r="D13" s="231">
        <f t="shared" si="0"/>
        <v>983.05084745762713</v>
      </c>
      <c r="E13" s="232">
        <f t="shared" si="1"/>
        <v>176.94915254237287</v>
      </c>
      <c r="F13" s="268">
        <v>1160</v>
      </c>
    </row>
    <row r="14" spans="1:8">
      <c r="A14" s="265"/>
      <c r="B14" s="229" t="s">
        <v>31</v>
      </c>
      <c r="C14" s="266" t="s">
        <v>7</v>
      </c>
      <c r="D14" s="231">
        <f t="shared" si="0"/>
        <v>2059.3220338983051</v>
      </c>
      <c r="E14" s="232">
        <f t="shared" si="1"/>
        <v>370.67796610169489</v>
      </c>
      <c r="F14" s="268">
        <v>2430</v>
      </c>
    </row>
    <row r="15" spans="1:8">
      <c r="A15" s="265"/>
      <c r="B15" s="229" t="s">
        <v>30</v>
      </c>
      <c r="C15" s="266" t="s">
        <v>7</v>
      </c>
      <c r="D15" s="231">
        <f t="shared" si="0"/>
        <v>296.61016949152543</v>
      </c>
      <c r="E15" s="232">
        <f t="shared" si="1"/>
        <v>53.389830508474574</v>
      </c>
      <c r="F15" s="269">
        <v>350</v>
      </c>
    </row>
    <row r="16" spans="1:8">
      <c r="A16" s="265"/>
      <c r="B16" s="229" t="s">
        <v>29</v>
      </c>
      <c r="C16" s="266" t="s">
        <v>7</v>
      </c>
      <c r="D16" s="231">
        <f t="shared" si="0"/>
        <v>1228.8135593220341</v>
      </c>
      <c r="E16" s="232">
        <f t="shared" si="1"/>
        <v>221.18644067796612</v>
      </c>
      <c r="F16" s="269">
        <v>1450</v>
      </c>
    </row>
    <row r="17" spans="1:6">
      <c r="A17" s="265"/>
      <c r="B17" s="229" t="s">
        <v>169</v>
      </c>
      <c r="C17" s="266" t="s">
        <v>7</v>
      </c>
      <c r="D17" s="231">
        <f t="shared" si="0"/>
        <v>826.27118644067798</v>
      </c>
      <c r="E17" s="232">
        <f t="shared" si="1"/>
        <v>148.72881355932202</v>
      </c>
      <c r="F17" s="267">
        <v>975</v>
      </c>
    </row>
    <row r="18" spans="1:6">
      <c r="A18" s="265"/>
      <c r="B18" s="229" t="s">
        <v>28</v>
      </c>
      <c r="C18" s="266" t="s">
        <v>18</v>
      </c>
      <c r="D18" s="231">
        <v>325</v>
      </c>
      <c r="E18" s="232">
        <f t="shared" si="1"/>
        <v>58.5</v>
      </c>
      <c r="F18" s="267">
        <v>495</v>
      </c>
    </row>
    <row r="19" spans="1:6">
      <c r="A19" s="265"/>
      <c r="B19" s="229" t="s">
        <v>26</v>
      </c>
      <c r="C19" s="266" t="s">
        <v>25</v>
      </c>
      <c r="D19" s="231">
        <f t="shared" ref="D19:D30" si="2">F19/1.18</f>
        <v>381.35593220338984</v>
      </c>
      <c r="E19" s="232">
        <f t="shared" ref="E19:E30" si="3">D19*0.18</f>
        <v>68.644067796610173</v>
      </c>
      <c r="F19" s="269">
        <v>450</v>
      </c>
    </row>
    <row r="20" spans="1:6">
      <c r="A20" s="265"/>
      <c r="B20" s="229" t="s">
        <v>24</v>
      </c>
      <c r="C20" s="266" t="s">
        <v>23</v>
      </c>
      <c r="D20" s="231">
        <f t="shared" si="2"/>
        <v>110.16949152542374</v>
      </c>
      <c r="E20" s="232">
        <f t="shared" si="3"/>
        <v>19.830508474576273</v>
      </c>
      <c r="F20" s="269">
        <v>130</v>
      </c>
    </row>
    <row r="21" spans="1:6">
      <c r="A21" s="265"/>
      <c r="B21" s="229" t="s">
        <v>22</v>
      </c>
      <c r="C21" s="266" t="s">
        <v>21</v>
      </c>
      <c r="D21" s="231">
        <f t="shared" si="2"/>
        <v>46.610169491525426</v>
      </c>
      <c r="E21" s="232">
        <f t="shared" si="3"/>
        <v>8.3898305084745761</v>
      </c>
      <c r="F21" s="269">
        <v>55</v>
      </c>
    </row>
    <row r="22" spans="1:6">
      <c r="A22" s="265"/>
      <c r="B22" s="229" t="s">
        <v>177</v>
      </c>
      <c r="C22" s="227" t="s">
        <v>0</v>
      </c>
      <c r="D22" s="228">
        <f t="shared" si="2"/>
        <v>2118.6440677966102</v>
      </c>
      <c r="E22" s="228">
        <f t="shared" si="3"/>
        <v>381.35593220338984</v>
      </c>
      <c r="F22" s="269">
        <v>2500</v>
      </c>
    </row>
    <row r="23" spans="1:6">
      <c r="A23" s="265"/>
      <c r="B23" s="229" t="s">
        <v>20</v>
      </c>
      <c r="C23" s="266" t="s">
        <v>19</v>
      </c>
      <c r="D23" s="231">
        <f t="shared" si="2"/>
        <v>1.228813559322034</v>
      </c>
      <c r="E23" s="232">
        <f t="shared" si="3"/>
        <v>0.22118644067796611</v>
      </c>
      <c r="F23" s="269">
        <v>1.45</v>
      </c>
    </row>
    <row r="24" spans="1:6">
      <c r="A24" s="265"/>
      <c r="B24" s="226" t="s">
        <v>142</v>
      </c>
      <c r="C24" s="227" t="s">
        <v>139</v>
      </c>
      <c r="D24" s="228">
        <f t="shared" si="2"/>
        <v>225.57203389830511</v>
      </c>
      <c r="E24" s="228">
        <f t="shared" si="3"/>
        <v>40.602966101694918</v>
      </c>
      <c r="F24" s="228">
        <v>266.17500000000001</v>
      </c>
    </row>
    <row r="25" spans="1:6">
      <c r="A25" s="265"/>
      <c r="B25" s="226" t="s">
        <v>128</v>
      </c>
      <c r="C25" s="227" t="s">
        <v>0</v>
      </c>
      <c r="D25" s="228">
        <f t="shared" si="2"/>
        <v>52.05508474576272</v>
      </c>
      <c r="E25" s="228">
        <f t="shared" si="3"/>
        <v>9.3699152542372897</v>
      </c>
      <c r="F25" s="228">
        <v>61.425000000000004</v>
      </c>
    </row>
    <row r="26" spans="1:6">
      <c r="A26" s="265"/>
      <c r="B26" s="226" t="s">
        <v>129</v>
      </c>
      <c r="C26" s="227" t="s">
        <v>0</v>
      </c>
      <c r="D26" s="228">
        <f t="shared" si="2"/>
        <v>38.173728813559329</v>
      </c>
      <c r="E26" s="228">
        <f t="shared" si="3"/>
        <v>6.871271186440679</v>
      </c>
      <c r="F26" s="228">
        <v>45.045000000000002</v>
      </c>
    </row>
    <row r="27" spans="1:6">
      <c r="A27" s="265"/>
      <c r="B27" s="226" t="s">
        <v>130</v>
      </c>
      <c r="C27" s="227" t="s">
        <v>0</v>
      </c>
      <c r="D27" s="228">
        <f t="shared" si="2"/>
        <v>537.90254237288138</v>
      </c>
      <c r="E27" s="228">
        <f t="shared" si="3"/>
        <v>96.822457627118652</v>
      </c>
      <c r="F27" s="228">
        <v>634.72500000000002</v>
      </c>
    </row>
    <row r="28" spans="1:6">
      <c r="A28" s="265"/>
      <c r="B28" s="226" t="s">
        <v>131</v>
      </c>
      <c r="C28" s="227" t="s">
        <v>0</v>
      </c>
      <c r="D28" s="228">
        <f t="shared" si="2"/>
        <v>2245.7627118644068</v>
      </c>
      <c r="E28" s="228">
        <f t="shared" si="3"/>
        <v>404.23728813559319</v>
      </c>
      <c r="F28" s="228">
        <v>2650</v>
      </c>
    </row>
    <row r="29" spans="1:6">
      <c r="A29" s="265"/>
      <c r="B29" s="226" t="s">
        <v>133</v>
      </c>
      <c r="C29" s="227" t="s">
        <v>0</v>
      </c>
      <c r="D29" s="228">
        <f t="shared" si="2"/>
        <v>216.54915254237292</v>
      </c>
      <c r="E29" s="228">
        <f t="shared" si="3"/>
        <v>38.978847457627126</v>
      </c>
      <c r="F29" s="228">
        <v>255.52800000000002</v>
      </c>
    </row>
    <row r="30" spans="1:6">
      <c r="A30" s="265"/>
      <c r="B30" s="229" t="s">
        <v>132</v>
      </c>
      <c r="C30" s="230" t="s">
        <v>143</v>
      </c>
      <c r="D30" s="231">
        <f t="shared" si="2"/>
        <v>675.67500000000007</v>
      </c>
      <c r="E30" s="232">
        <f t="shared" si="3"/>
        <v>121.62150000000001</v>
      </c>
      <c r="F30" s="228">
        <v>797.29650000000004</v>
      </c>
    </row>
    <row r="31" spans="1:6">
      <c r="A31" s="265"/>
      <c r="B31" s="161" t="s">
        <v>79</v>
      </c>
      <c r="C31" s="227" t="s">
        <v>0</v>
      </c>
      <c r="D31" s="228">
        <f t="shared" ref="D31" si="4">F31/1.18</f>
        <v>635.59322033898309</v>
      </c>
      <c r="E31" s="228">
        <f t="shared" ref="E31" si="5">D31*0.18</f>
        <v>114.40677966101696</v>
      </c>
      <c r="F31" s="228">
        <v>750</v>
      </c>
    </row>
    <row r="32" spans="1:6">
      <c r="A32" s="265"/>
      <c r="B32" s="229"/>
      <c r="C32" s="266"/>
      <c r="D32" s="231"/>
      <c r="E32" s="232"/>
      <c r="F32" s="269"/>
    </row>
    <row r="33" spans="1:6">
      <c r="A33" s="265"/>
      <c r="B33" s="229"/>
      <c r="C33" s="266"/>
      <c r="D33" s="231"/>
      <c r="E33" s="232"/>
      <c r="F33" s="269"/>
    </row>
    <row r="34" spans="1:6">
      <c r="A34" s="265"/>
      <c r="B34" s="360" t="s">
        <v>17</v>
      </c>
      <c r="C34" s="360"/>
      <c r="D34" s="360"/>
      <c r="E34" s="360"/>
      <c r="F34" s="360"/>
    </row>
    <row r="35" spans="1:6">
      <c r="A35" s="265"/>
      <c r="B35" s="229" t="s">
        <v>106</v>
      </c>
      <c r="C35" s="266" t="s">
        <v>3</v>
      </c>
      <c r="D35" s="231"/>
      <c r="E35" s="232"/>
      <c r="F35" s="269">
        <v>1331</v>
      </c>
    </row>
    <row r="36" spans="1:6">
      <c r="A36" s="265"/>
      <c r="B36" s="229" t="s">
        <v>144</v>
      </c>
      <c r="C36" s="266" t="s">
        <v>3</v>
      </c>
      <c r="D36" s="231"/>
      <c r="E36" s="232"/>
      <c r="F36" s="128">
        <v>1024.8699999999999</v>
      </c>
    </row>
    <row r="37" spans="1:6">
      <c r="A37" s="265"/>
      <c r="B37" s="229" t="s">
        <v>15</v>
      </c>
      <c r="C37" s="266" t="s">
        <v>3</v>
      </c>
      <c r="D37" s="231"/>
      <c r="E37" s="232"/>
      <c r="F37" s="269">
        <v>797.39</v>
      </c>
    </row>
    <row r="38" spans="1:6">
      <c r="A38" s="265"/>
      <c r="B38" s="229" t="s">
        <v>14</v>
      </c>
      <c r="C38" s="266" t="s">
        <v>3</v>
      </c>
      <c r="D38" s="231"/>
      <c r="E38" s="232"/>
      <c r="F38" s="269">
        <v>872.41</v>
      </c>
    </row>
    <row r="39" spans="1:6">
      <c r="A39" s="265"/>
      <c r="B39" s="229" t="s">
        <v>145</v>
      </c>
      <c r="C39" s="266" t="s">
        <v>3</v>
      </c>
      <c r="D39" s="231"/>
      <c r="E39" s="232"/>
      <c r="F39" s="269">
        <v>1518.55</v>
      </c>
    </row>
    <row r="40" spans="1:6">
      <c r="A40" s="265"/>
      <c r="B40" s="229" t="s">
        <v>13</v>
      </c>
      <c r="C40" s="266" t="s">
        <v>3</v>
      </c>
      <c r="D40" s="231"/>
      <c r="E40" s="232"/>
      <c r="F40" s="269">
        <v>2392.17</v>
      </c>
    </row>
    <row r="41" spans="1:6">
      <c r="A41" s="265"/>
      <c r="B41" s="229" t="s">
        <v>50</v>
      </c>
      <c r="C41" s="266" t="s">
        <v>7</v>
      </c>
      <c r="D41" s="231"/>
      <c r="E41" s="232"/>
      <c r="F41" s="269">
        <v>325</v>
      </c>
    </row>
    <row r="42" spans="1:6">
      <c r="A42" s="265"/>
      <c r="B42" s="229" t="s">
        <v>12</v>
      </c>
      <c r="C42" s="266" t="s">
        <v>0</v>
      </c>
      <c r="D42" s="231"/>
      <c r="E42" s="232"/>
      <c r="F42" s="270">
        <v>26.232799999999997</v>
      </c>
    </row>
    <row r="43" spans="1:6">
      <c r="A43" s="265"/>
      <c r="B43" s="229" t="s">
        <v>11</v>
      </c>
      <c r="C43" s="266" t="s">
        <v>2</v>
      </c>
      <c r="D43" s="231"/>
      <c r="E43" s="232"/>
      <c r="F43" s="269">
        <v>207.59788499999996</v>
      </c>
    </row>
    <row r="44" spans="1:6">
      <c r="A44" s="265"/>
      <c r="B44" s="229" t="s">
        <v>10</v>
      </c>
      <c r="C44" s="266" t="s">
        <v>1</v>
      </c>
      <c r="D44" s="231"/>
      <c r="E44" s="232"/>
      <c r="F44" s="271">
        <v>82.794249999999991</v>
      </c>
    </row>
    <row r="45" spans="1:6">
      <c r="A45" s="265"/>
      <c r="B45" s="229" t="s">
        <v>112</v>
      </c>
      <c r="C45" s="266" t="s">
        <v>0</v>
      </c>
      <c r="D45" s="231"/>
      <c r="E45" s="232"/>
      <c r="F45" s="269">
        <v>2.1289949999999997</v>
      </c>
    </row>
    <row r="46" spans="1:6">
      <c r="A46" s="265"/>
      <c r="B46" s="229" t="s">
        <v>113</v>
      </c>
      <c r="C46" s="266" t="s">
        <v>0</v>
      </c>
      <c r="D46" s="231"/>
      <c r="E46" s="232"/>
      <c r="F46" s="269">
        <v>1.0297099999999999</v>
      </c>
    </row>
    <row r="47" spans="1:6">
      <c r="A47" s="265"/>
      <c r="B47" s="229" t="s">
        <v>107</v>
      </c>
      <c r="C47" s="272" t="s">
        <v>5</v>
      </c>
      <c r="D47" s="231"/>
      <c r="E47" s="232"/>
      <c r="F47" s="269">
        <v>687.26184999999987</v>
      </c>
    </row>
    <row r="48" spans="1:6">
      <c r="A48" s="265"/>
      <c r="B48" s="229" t="s">
        <v>108</v>
      </c>
      <c r="C48" s="272" t="s">
        <v>109</v>
      </c>
      <c r="D48" s="231"/>
      <c r="E48" s="232"/>
      <c r="F48" s="269">
        <v>242.17665999999997</v>
      </c>
    </row>
    <row r="49" spans="1:6">
      <c r="A49" s="265"/>
      <c r="B49" s="229" t="s">
        <v>110</v>
      </c>
      <c r="C49" s="272" t="s">
        <v>5</v>
      </c>
      <c r="D49" s="231"/>
      <c r="E49" s="232"/>
      <c r="F49" s="269">
        <v>2327.492475</v>
      </c>
    </row>
    <row r="50" spans="1:6">
      <c r="A50" s="265"/>
      <c r="B50" s="229" t="s">
        <v>9</v>
      </c>
      <c r="C50" s="266" t="s">
        <v>8</v>
      </c>
      <c r="D50" s="231"/>
      <c r="E50" s="232"/>
      <c r="F50" s="269">
        <v>1363.99</v>
      </c>
    </row>
    <row r="51" spans="1:6">
      <c r="A51" s="265"/>
      <c r="B51" s="229" t="s">
        <v>6</v>
      </c>
      <c r="C51" s="266" t="s">
        <v>5</v>
      </c>
      <c r="D51" s="231"/>
      <c r="E51" s="232"/>
      <c r="F51" s="269">
        <f>104.719*1.21</f>
        <v>126.70998999999999</v>
      </c>
    </row>
    <row r="52" spans="1:6">
      <c r="A52" s="260"/>
      <c r="B52" s="261" t="s">
        <v>107</v>
      </c>
      <c r="C52" s="262" t="s">
        <v>7</v>
      </c>
      <c r="D52" s="263"/>
      <c r="E52" s="264"/>
      <c r="F52" s="263">
        <v>687.26184999999987</v>
      </c>
    </row>
  </sheetData>
  <mergeCells count="3">
    <mergeCell ref="A4:F4"/>
    <mergeCell ref="B34:F34"/>
    <mergeCell ref="A10:F10"/>
  </mergeCells>
  <pageMargins left="0.7" right="0.7" top="0.75" bottom="0.75" header="0.3" footer="0.3"/>
  <pageSetup scale="84" orientation="portrait" r:id="rId1"/>
  <headerFooter>
    <oddFooter>&amp;LLista de recursos&amp;R&amp;P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Presupuesto Mata Naranjo</vt:lpstr>
      <vt:lpstr>Analisis de costos</vt:lpstr>
      <vt:lpstr>Lista de recursos</vt:lpstr>
      <vt:lpstr>'Analisis de costos'!Área_de_impresión</vt:lpstr>
      <vt:lpstr>'Lista de recursos'!Área_de_impresión</vt:lpstr>
      <vt:lpstr>'Presupuesto Mata Naranjo'!Área_de_impresión</vt:lpstr>
      <vt:lpstr>'Analisis de costos'!Títulos_a_imprimir</vt:lpstr>
      <vt:lpstr>'Lista de recursos'!Títulos_a_imprimir</vt:lpstr>
      <vt:lpstr>'Presupuesto Mata Naranjo'!Títulos_a_imprimir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2022-08-26T22:29:37Z</cp:lastPrinted>
  <dcterms:created xsi:type="dcterms:W3CDTF">2018-01-30T13:09:50Z</dcterms:created>
  <dcterms:modified xsi:type="dcterms:W3CDTF">2022-08-31T02:25:22Z</dcterms:modified>
</cp:coreProperties>
</file>