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05" yWindow="-105" windowWidth="23250" windowHeight="12450" tabRatio="704"/>
  </bookViews>
  <sheets>
    <sheet name="Lote 1" sheetId="29" r:id="rId1"/>
    <sheet name="VOLUMENES LOTE 1" sheetId="30" r:id="rId2"/>
    <sheet name="ANALISIS DE COSTO" sheetId="10" r:id="rId3"/>
    <sheet name="MATERIALES E INSUMOS" sheetId="14" r:id="rId4"/>
    <sheet name="MANO DE OBRA" sheetId="13" r:id="rId5"/>
    <sheet name="Hoja1" sheetId="3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</externalReferences>
  <definedNames>
    <definedName name="\">#REF!</definedName>
    <definedName name="\4">#REF!</definedName>
    <definedName name="\6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h">#REF!</definedName>
    <definedName name="\I">#REF!</definedName>
    <definedName name="\M">#REF!</definedName>
    <definedName name="\N">#REF!</definedName>
    <definedName name="\O">#REF!</definedName>
    <definedName name="\p">[1]PRESUPUESTO!#REF!</definedName>
    <definedName name="\q">[1]PRESUPUESTO!#REF!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[1]PRESUPUESTO!#REF!</definedName>
    <definedName name="\x">#REF!</definedName>
    <definedName name="\y">#REF!</definedName>
    <definedName name="\z">[1]PRESUPUESTO!#REF!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CAL50">#REF!</definedName>
    <definedName name="___________mz125">#REF!</definedName>
    <definedName name="___________MZ13">#REF!</definedName>
    <definedName name="___________MZ14">#REF!</definedName>
    <definedName name="___________MZ17">#REF!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hor210">'[4]anal term'!$G$1512</definedName>
    <definedName name="_________mz125">[3]Mezcla!#REF!</definedName>
    <definedName name="_________MZ13">[3]Mezcla!#REF!</definedName>
    <definedName name="_________MZ14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>#REF!</definedName>
    <definedName name="________hor210">'[4]anal term'!$G$1512</definedName>
    <definedName name="________MZ1155">#REF!</definedName>
    <definedName name="________mz125">#REF!</definedName>
    <definedName name="________MZ13">#REF!</definedName>
    <definedName name="________MZ14">#REF!</definedName>
    <definedName name="________MZ16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hor210">'[4]anal term'!$G$1512</definedName>
    <definedName name="_______MZ16">#REF!</definedName>
    <definedName name="_______MZ17">[5]Mezcla!#REF!</definedName>
    <definedName name="_______OP1">'[2]Mano Obra'!$D$12</definedName>
    <definedName name="_______OP2">'[2]Mano Obra'!$D$14</definedName>
    <definedName name="_______OP3">'[2]Mano Obra'!$D$15</definedName>
    <definedName name="_______TC110">#REF!</definedName>
    <definedName name="______CAL50">#REF!</definedName>
    <definedName name="______hor210">'[4]anal term'!$G$1512</definedName>
    <definedName name="______MZ1155">#REF!</definedName>
    <definedName name="______mz125">#REF!</definedName>
    <definedName name="______MZ13">#REF!</definedName>
    <definedName name="______MZ14">#REF!</definedName>
    <definedName name="______MZ16">#REF!</definedName>
    <definedName name="______MZ17">#REF!</definedName>
    <definedName name="______OP1">'[2]Mano Obra'!$D$12</definedName>
    <definedName name="______OP2">'[2]Mano Obra'!$D$14</definedName>
    <definedName name="______OP3">'[2]Mano Obra'!$D$15</definedName>
    <definedName name="_____CAL50">#REF!</definedName>
    <definedName name="_____hor210">'[4]anal term'!$G$1512</definedName>
    <definedName name="_____MZ1155">#REF!</definedName>
    <definedName name="_____mz125">#REF!</definedName>
    <definedName name="_____MZ13">#REF!</definedName>
    <definedName name="_____MZ14">#REF!</definedName>
    <definedName name="_____MZ16">#REF!</definedName>
    <definedName name="_____MZ17">#REF!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#REF!</definedName>
    <definedName name="___HAC3">'[6]ANALISIS PARTIDAS CARRET.'!$H$564</definedName>
    <definedName name="___hor140">#REF!</definedName>
    <definedName name="___hor210">'[4]anal term'!$G$1512</definedName>
    <definedName name="___hor280">[7]Analisis!$D$63</definedName>
    <definedName name="___MZ1155">#REF!</definedName>
    <definedName name="___mz125">#REF!</definedName>
    <definedName name="___MZ13">#REF!</definedName>
    <definedName name="___MZ14">#REF!</definedName>
    <definedName name="___MZ16">#REF!</definedName>
    <definedName name="___MZ17">#REF!</definedName>
    <definedName name="___OP1">'[2]Mano Obra'!$D$12</definedName>
    <definedName name="___OP2">'[2]Mano Obra'!$D$14</definedName>
    <definedName name="___OP3">'[2]Mano Obra'!$D$15</definedName>
    <definedName name="___pu1">#REF!</definedName>
    <definedName name="___pu10">#REF!</definedName>
    <definedName name="___pu2">#REF!</definedName>
    <definedName name="___pu4">[8]Sheet4!$E$1:$E$65536</definedName>
    <definedName name="___pu5">[8]Sheet5!$E$1:$E$65536</definedName>
    <definedName name="___PU6">#REF!</definedName>
    <definedName name="___pu7">#REF!</definedName>
    <definedName name="___pu8">#REF!</definedName>
    <definedName name="___TC110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123Graph_A" hidden="1">[9]A!#REF!</definedName>
    <definedName name="__123Graph_B" hidden="1">[9]A!#REF!</definedName>
    <definedName name="__123Graph_C" hidden="1">[9]A!#REF!</definedName>
    <definedName name="__123Graph_D" hidden="1">[9]A!#REF!</definedName>
    <definedName name="__123Graph_E" hidden="1">[9]A!#REF!</definedName>
    <definedName name="__123Graph_F" hidden="1">[9]A!#REF!</definedName>
    <definedName name="__CAL50">#REF!</definedName>
    <definedName name="__hor140">#REF!</definedName>
    <definedName name="__hor210">'[4]anal term'!$G$1512</definedName>
    <definedName name="__hor280">[10]Analisis!$D$63</definedName>
    <definedName name="__IntlFixup" hidden="1">TRUE</definedName>
    <definedName name="__MOV02">#REF!</definedName>
    <definedName name="__MOV03">#REF!</definedName>
    <definedName name="__MUR100">#REF!</definedName>
    <definedName name="__MUR12">#REF!</definedName>
    <definedName name="__MUR14">#REF!</definedName>
    <definedName name="__MUR36">#REF!</definedName>
    <definedName name="__MUR90">#REF!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AN71">#REF!</definedName>
    <definedName name="__pu1">#REF!</definedName>
    <definedName name="__pu10">#REF!</definedName>
    <definedName name="__pu2">#REF!</definedName>
    <definedName name="__pu3">#REF!</definedName>
    <definedName name="__pu4">[11]Sheet4!$E$1:$E$65536</definedName>
    <definedName name="__pu5">[11]Sheet5!$E$1:$E$65536</definedName>
    <definedName name="__PU6">#REF!</definedName>
    <definedName name="__pu7">#REF!</definedName>
    <definedName name="__pu8">#REF!</definedName>
    <definedName name="__REALIZADO">[1]PRESUPUESTO!#REF!</definedName>
    <definedName name="__SUB1">[12]Análisis!#REF!</definedName>
    <definedName name="__TC110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01_MOV_DE_TIERRA">#REF!</definedName>
    <definedName name="_02_Hormigón">#REF!</definedName>
    <definedName name="_03_Verjas">#REF!</definedName>
    <definedName name="_04_Pasarela">#REF!</definedName>
    <definedName name="_05_Inst_Sanit_Edif">#REF!</definedName>
    <definedName name="_07_Mampostería">#REF!</definedName>
    <definedName name="_08_Techos">#REF!</definedName>
    <definedName name="_09_Revestimientos">#REF!</definedName>
    <definedName name="_1">#N/A</definedName>
    <definedName name="_1___MAT_ACERO">#REF!</definedName>
    <definedName name="_1_0">'[13]ANÁLISIS DE COSTO EDIFICIOS'!#REF!</definedName>
    <definedName name="_10___PRES_PLAFONES">#REF!</definedName>
    <definedName name="_10_Puertas">#REF!</definedName>
    <definedName name="_10MAT_HORM._I">#REF!</definedName>
    <definedName name="_11___PRES_REVEST.">#REF!</definedName>
    <definedName name="_11MAT_MOVTO_TIERR">#REF!</definedName>
    <definedName name="_12___PRES_TOTAL">#REF!</definedName>
    <definedName name="_12_Ventanas">#REF!</definedName>
    <definedName name="_12MAT_PINTURA">#REF!</definedName>
    <definedName name="_13___PRES_VENTANAS">#REF!</definedName>
    <definedName name="_13_Pisos">#REF!</definedName>
    <definedName name="_13MAT_PINTURAS">#REF!</definedName>
    <definedName name="_14__ANAL_REV.CER">#REF!</definedName>
    <definedName name="_14_Plafond">#REF!</definedName>
    <definedName name="_14MAT_PLAFONES">#REF!</definedName>
    <definedName name="_15__MAT_AGREGADOS">#REF!</definedName>
    <definedName name="_15_Ebanis_Edif">#REF!</definedName>
    <definedName name="_15MAT_REVEST.">#REF!</definedName>
    <definedName name="_16__MAT_BLOQUES">#REF!</definedName>
    <definedName name="_17__MAT_CARP.">#REF!</definedName>
    <definedName name="_17_Acces_Edif">#REF!</definedName>
    <definedName name="_17MAT_VENTANAS">#REF!</definedName>
    <definedName name="_18__MAT_CEMENTOS">#REF!</definedName>
    <definedName name="_18_Inst_Sanit_Solar">#REF!</definedName>
    <definedName name="_18OBRA_MANO">#REF!</definedName>
    <definedName name="_19__MAT_HORM._I">#REF!</definedName>
    <definedName name="_1ANAL_REV.CER">#REF!</definedName>
    <definedName name="_2___MAT_CERRAJ.">#REF!</definedName>
    <definedName name="_20__MAT_MOVTO_TIERR">#REF!</definedName>
    <definedName name="_20_Parqueos_Aceras">#REF!</definedName>
    <definedName name="_20PRES_DESAGUES">#REF!</definedName>
    <definedName name="_21__MAT_PINTURA">#REF!</definedName>
    <definedName name="_21_Cisterna">#REF!</definedName>
    <definedName name="_22__MAT_PINTURAS">#REF!</definedName>
    <definedName name="_22_Casetas">#REF!</definedName>
    <definedName name="_22PRES_FINO">#REF!</definedName>
    <definedName name="_23__MAT_PLAFONES">#REF!</definedName>
    <definedName name="_23_Jardinería">#REF!</definedName>
    <definedName name="_24__MAT_REVEST.">#REF!</definedName>
    <definedName name="_24PRES_HORMIGON">#REF!</definedName>
    <definedName name="_25__OBRA_MANO">#REF!</definedName>
    <definedName name="_25_Estruct_Cont">#REF!</definedName>
    <definedName name="_26_ANAL_REV.CER">#REF!</definedName>
    <definedName name="_26PRES_I._SANIT.">#REF!</definedName>
    <definedName name="_27_MAT_ACERO">[14]Capilla!#REF!</definedName>
    <definedName name="_28_Gastos_Grales">#REF!</definedName>
    <definedName name="_28_MAT_AGREGADOS">#REF!</definedName>
    <definedName name="_28PRES_M._TIERRAS">#REF!</definedName>
    <definedName name="_29_MAT_BLOQUES">#REF!</definedName>
    <definedName name="_3___MAT_VENTANAS">#REF!</definedName>
    <definedName name="_30_MAT_CARP.">#REF!</definedName>
    <definedName name="_30PRES_MISCEL.">#REF!</definedName>
    <definedName name="_31_MAT_CEMENTOS">#REF!</definedName>
    <definedName name="_32_MAT_CERRAJ.">[14]Capilla!#REF!</definedName>
    <definedName name="_32PRES_MUROS">#REF!</definedName>
    <definedName name="_33_MAT_HORM._I">#REF!</definedName>
    <definedName name="_34_MAT_MOVTO_TIERR">#REF!</definedName>
    <definedName name="_34PRES_PAÑETE">#REF!</definedName>
    <definedName name="_35_MAT_PINTURA">#REF!</definedName>
    <definedName name="_36_MAT_PINTURAS">#REF!</definedName>
    <definedName name="_36PRES_PINTURAS">#REF!</definedName>
    <definedName name="_37_MAT_PLAFONES">#REF!</definedName>
    <definedName name="_38_MAT_REVEST.">#REF!</definedName>
    <definedName name="_38PRES_PISOS">#REF!</definedName>
    <definedName name="_39_MAT_VENTANAS">[14]Capilla!#REF!</definedName>
    <definedName name="_3MAT_ACERO">#REF!</definedName>
    <definedName name="_4___PRES_DESAGUES">#REF!</definedName>
    <definedName name="_40_OBRA_MANO">#REF!</definedName>
    <definedName name="_40PRES_PLAFONES">#REF!</definedName>
    <definedName name="_41_PRES_DESAGUES">[14]Capilla!#REF!</definedName>
    <definedName name="_42_PRES_FINO">[14]Capilla!#REF!</definedName>
    <definedName name="_42PRES_REVEST.">#REF!</definedName>
    <definedName name="_43_PRES_I._SANIT.">[14]Capilla!#REF!</definedName>
    <definedName name="_44_PRES_MISCEL.">[14]Capilla!#REF!</definedName>
    <definedName name="_44PRES_TOTAL">#REF!</definedName>
    <definedName name="_45_PRES_PINTURAS">[14]Capilla!#REF!</definedName>
    <definedName name="_46_PRES_PISOS">[14]Capilla!#REF!</definedName>
    <definedName name="_46PRES_VENTANAS">#REF!</definedName>
    <definedName name="_47_PRES_PLAFONES">[14]Capilla!#REF!</definedName>
    <definedName name="_48_PRES_REVEST.">[14]Capilla!#REF!</definedName>
    <definedName name="_49_PRES_TOTAL">[14]Capilla!#REF!</definedName>
    <definedName name="_4MAT_AGREGADOS">#REF!</definedName>
    <definedName name="_5___PRES_FINO">#REF!</definedName>
    <definedName name="_50_PRES_VENTANAS">[14]Capilla!#REF!</definedName>
    <definedName name="_5MAT_BLOQUES">#REF!</definedName>
    <definedName name="_6___PRES_I._SANIT.">#REF!</definedName>
    <definedName name="_6MAT_CARP.">#REF!</definedName>
    <definedName name="_7___PRES_MISCEL.">#REF!</definedName>
    <definedName name="_7MAT_CEMENTOS">#REF!</definedName>
    <definedName name="_8___PRES_PINTURAS">#REF!</definedName>
    <definedName name="_9___PRES_PISOS">#REF!</definedName>
    <definedName name="_9MAT_CERRAJ.">#REF!</definedName>
    <definedName name="_alm01">[15]Alambres!$C$16</definedName>
    <definedName name="_alm02">[15]Alambres!$C$17</definedName>
    <definedName name="_alm03">[15]Alambres!$C$18</definedName>
    <definedName name="_alm04">[15]Alambres!$C$19</definedName>
    <definedName name="_alm1.5mm">[15]Alambres!$C$28</definedName>
    <definedName name="_alm10">[15]Alambres!$C$11</definedName>
    <definedName name="_alm12">[15]Alambres!$C$10</definedName>
    <definedName name="_alm14">[15]Alambres!$C$9</definedName>
    <definedName name="_alm2.5mm">[15]Alambres!$C$29</definedName>
    <definedName name="_alm4">[15]Alambres!$C$14</definedName>
    <definedName name="_alm4mm">[15]Alambres!$C$30</definedName>
    <definedName name="_alm6">[15]Alambres!$C$13</definedName>
    <definedName name="_alm8">[15]Alambres!$C$12</definedName>
    <definedName name="_breaker20.1">[15]Varios!$C$15</definedName>
    <definedName name="_C">'[13]ANÁLISIS DE COSTO EDIFICIOS'!#REF!</definedName>
    <definedName name="_CAL50">#REF!</definedName>
    <definedName name="_cana34">'[15]Precios Unitarios'!$G$292</definedName>
    <definedName name="_CCN1">#REF!</definedName>
    <definedName name="_CCN2">#REF!</definedName>
    <definedName name="_CDN1">#REF!</definedName>
    <definedName name="_CDN2">#REF!</definedName>
    <definedName name="_cma55">[15]Varios!$C$34</definedName>
    <definedName name="_coct">[15]Varios!$C$32</definedName>
    <definedName name="_cpvc100">[15]Tuberias!$C$95</definedName>
    <definedName name="_cpvc12">[15]Tuberias!$C$93</definedName>
    <definedName name="_cpvc200">[15]Tuberias!$C$97</definedName>
    <definedName name="_cpvc34">[15]Tuberias!$C$94</definedName>
    <definedName name="_CTC220">[16]M.O.!$C$517</definedName>
    <definedName name="_F">[9]A!#REF!</definedName>
    <definedName name="_Fill" hidden="1">#REF!</definedName>
    <definedName name="_xlnm._FilterDatabase" localSheetId="3" hidden="1">'MATERIALES E INSUMOS'!#REF!</definedName>
    <definedName name="_gastoe2">#REF!</definedName>
    <definedName name="_gastos">#REF!</definedName>
    <definedName name="_hor140">#REF!</definedName>
    <definedName name="_hor210">'[4]anal term'!$G$1512</definedName>
    <definedName name="_hor280">[10]Analisis!$D$63</definedName>
    <definedName name="_ITBIS">#REF!</definedName>
    <definedName name="_k1">[17]Precios!$A$4:$F$1576</definedName>
    <definedName name="_k2">[18]Precios!$A$4:$F$1576</definedName>
    <definedName name="_k3">[17]Precios!$A$4:$F$1576</definedName>
    <definedName name="_Key1" hidden="1">#REF!</definedName>
    <definedName name="_Key2" hidden="1">#REF!</definedName>
    <definedName name="_manoali">#REF!</definedName>
    <definedName name="_manogral">#REF!</definedName>
    <definedName name="_MBN2">#REF!</definedName>
    <definedName name="_MBN3">#REF!</definedName>
    <definedName name="_MBN4">#REF!</definedName>
    <definedName name="_MCN1">#REF!</definedName>
    <definedName name="_MCN2">#REF!</definedName>
    <definedName name="_MDN1">#REF!</definedName>
    <definedName name="_MDN2">#REF!</definedName>
    <definedName name="_mur6">#REF!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">#REF!</definedName>
    <definedName name="_OP1">[16]M.O.!$C$11</definedName>
    <definedName name="_OP1AL">[19]MOJornal!$D$41</definedName>
    <definedName name="_OP1CA">[19]MOJornal!$D$42</definedName>
    <definedName name="_OP1DE">[19]MOJornal!$D$43</definedName>
    <definedName name="_OP1EB">[19]MOJornal!$D$44</definedName>
    <definedName name="_OP1EL">[19]MOJornal!$D$45</definedName>
    <definedName name="_OP1OMP">[19]MOJornal!$G$47</definedName>
    <definedName name="_OP1PI">[19]MOJornal!$D$48</definedName>
    <definedName name="_OP1PL">[19]MOJornal!$D$49</definedName>
    <definedName name="_OP1VA">[19]MOJornal!$D$50</definedName>
    <definedName name="_OP2">[16]M.O.!$C$12</definedName>
    <definedName name="_OP2AL">[19]MOJornal!$D$51</definedName>
    <definedName name="_OP2CA">[19]MOJornal!$D$52</definedName>
    <definedName name="_OP2DE">[19]MOJornal!$D$53</definedName>
    <definedName name="_OP2EB">[19]MOJornal!$D$54</definedName>
    <definedName name="_OP2EL">[19]MOJornal!$D$55</definedName>
    <definedName name="_OP2OMP">[19]MOJornal!$G$57</definedName>
    <definedName name="_OP2PI">[19]MOJornal!$D$58</definedName>
    <definedName name="_OP2PL">[19]MOJornal!$D$59</definedName>
    <definedName name="_OP2VA">[19]MOJornal!$D$60</definedName>
    <definedName name="_OP3">[16]M.O.!$C$13</definedName>
    <definedName name="_OP3AL">[19]MOJornal!$D$61</definedName>
    <definedName name="_OP3EB">[19]MOJornal!$D$62</definedName>
    <definedName name="_Order1" hidden="1">255</definedName>
    <definedName name="_Order2" hidden="1">255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">[20]analisis!$G$2432</definedName>
    <definedName name="_pl12">[20]analisis!$G$2477</definedName>
    <definedName name="_pl316">[20]analisis!$G$2513</definedName>
    <definedName name="_pl38">[20]analisis!$G$2486</definedName>
    <definedName name="_PTC110">#REF!</definedName>
    <definedName name="_PTC220">#REF!</definedName>
    <definedName name="_pu1">#REF!</definedName>
    <definedName name="_pu10">#REF!</definedName>
    <definedName name="_pu2">#REF!</definedName>
    <definedName name="_PU3">#REF!</definedName>
    <definedName name="_pu4">[21]Sheet4!$E$1:$E$65536</definedName>
    <definedName name="_pu5">[21]Sheet5!$E$1:$E$65536</definedName>
    <definedName name="_PU6">#REF!</definedName>
    <definedName name="_pu7">#REF!</definedName>
    <definedName name="_pu8">#REF!</definedName>
    <definedName name="_reg444n1">'[15]Precios Unitarios'!$G$280</definedName>
    <definedName name="_reg664n1">'[15]Precios Unitarios'!$G$259</definedName>
    <definedName name="_reg886n1">'[15]Precios Unitarios'!$G$269</definedName>
    <definedName name="_Sort" hidden="1">#REF!</definedName>
    <definedName name="_SUB1">#REF!</definedName>
    <definedName name="_tc110">#REF!</definedName>
    <definedName name="_TC220">#REF!</definedName>
    <definedName name="_timc200">[15]Tuberias!$C$39</definedName>
    <definedName name="_tpvc100">[15]Tuberias!$C$13</definedName>
    <definedName name="_tpvc12">[15]Tuberias!$C$11</definedName>
    <definedName name="_tpvc200">[15]Tuberias!$C$15</definedName>
    <definedName name="_tpvc34">[15]Tuberias!$C$12</definedName>
    <definedName name="_TUB24">#REF!</definedName>
    <definedName name="_TWS10">'[22]Analisis Detallado'!#REF!</definedName>
    <definedName name="_TWS12">'[22]Analisis Detallado'!#REF!</definedName>
    <definedName name="_TWS14">'[22]Analisis Detallado'!#REF!</definedName>
    <definedName name="_TWS16">'[22]Analisis Detallado'!#REF!</definedName>
    <definedName name="_TWS18">'[22]Analisis Detallado'!#REF!</definedName>
    <definedName name="_TWS8">'[22]Analisis Detallado'!#REF!</definedName>
    <definedName name="_VAR12">[23]Precio!$F$12</definedName>
    <definedName name="_VAR38">[23]Precio!$F$11</definedName>
    <definedName name="_ZC1">#REF!</definedName>
    <definedName name="_ZCI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#REF!</definedName>
    <definedName name="A_IMPRESIÓN_IM">#REF!</definedName>
    <definedName name="aa">#REF!</definedName>
    <definedName name="aa_2">"$#REF!.$B$109"</definedName>
    <definedName name="aa_3">"$#REF!.$B$109"</definedName>
    <definedName name="AAG">[23]Precio!$F$20</definedName>
    <definedName name="ABANICOCONLUZ">[16]Materiales!$E$58</definedName>
    <definedName name="ABANICODEPARED">[24]Analisis!$F$474</definedName>
    <definedName name="ABANICOSINLUZ">[16]Materiales!$E$59</definedName>
    <definedName name="ABANICOTECHO">[25]Analisis!#REF!</definedName>
    <definedName name="ABANICOTECHOS">[25]Analisis!#REF!</definedName>
    <definedName name="ABULT">#REF!</definedName>
    <definedName name="AC">#REF!</definedName>
    <definedName name="aca.19.km">'[26]Analisis Unitarios'!$F$154</definedName>
    <definedName name="aca.1er.km">'[26]Analisis Unitarios'!$F$136</definedName>
    <definedName name="aca.20.km">'[26]Analisis Unitarios'!$F$155</definedName>
    <definedName name="aca.30.km">'[26]Analisis Unitarios'!$F$165</definedName>
    <definedName name="ACA_1">'[27]A-BASICOS'!$A$2024:$G$2024</definedName>
    <definedName name="ACA_2">#REF!</definedName>
    <definedName name="ACA_6">#REF!</definedName>
    <definedName name="ACA_7">#REF!</definedName>
    <definedName name="acarreo">'[28]Listado Equipos a utilizar'!#REF!</definedName>
    <definedName name="ACARREOADOQUIN">#REF!</definedName>
    <definedName name="ACARREOADOQUINCLASICO">#REF!</definedName>
    <definedName name="ACARREOADOQUINCOLONIAL">#REF!</definedName>
    <definedName name="ACARREOADOQUINMEDITERRANEO">#REF!</definedName>
    <definedName name="ACARREOADOQUINMEDITERRANEODIAMANTE">#REF!</definedName>
    <definedName name="ACARREOADOQUINOLYMPUS">#REF!</definedName>
    <definedName name="ACARREOBLINTEL6">#REF!</definedName>
    <definedName name="ACARREOBLINTEL6X8X8">#REF!</definedName>
    <definedName name="ACARREOBLINTEL8">#REF!</definedName>
    <definedName name="ACARREOBLINTEL8X8X8">#REF!</definedName>
    <definedName name="ACARREOBLOCK10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8">#REF!</definedName>
    <definedName name="ACARREOBLOCKORN">#REF!</definedName>
    <definedName name="ACARREOBLOCKRUST4">#REF!</definedName>
    <definedName name="ACARREOBLOCKRUST8">#REF!</definedName>
    <definedName name="ACARREOBLOQUETECHO11X20X20GRIS">#REF!</definedName>
    <definedName name="ACARREOBLOQUETECHO15X60COLOR">#REF!</definedName>
    <definedName name="ACARREOBLOQUETECHO15X60GRIS">#REF!</definedName>
    <definedName name="ACARREOBLOVIGA6">#REF!</definedName>
    <definedName name="ACARREOBLOVIGA8">#REF!</definedName>
    <definedName name="ACARREOMOSAICOGRAVILLA30X30">#REF!</definedName>
    <definedName name="ACARREOPISOS">#REF!</definedName>
    <definedName name="ACARREOVIBRAZO30X30">#REF!</definedName>
    <definedName name="ACARREOVIBRAZO40X40">#REF!</definedName>
    <definedName name="ACARREOVIBRORUSTICO30X30">#REF!</definedName>
    <definedName name="ACARREOZOCALOS">#REF!</definedName>
    <definedName name="ACARREPTABLETA">#REF!</definedName>
    <definedName name="ACER1_">'[22]Analisis Detallado'!#REF!</definedName>
    <definedName name="ACER1_2_">'[22]Analisis Detallado'!#REF!</definedName>
    <definedName name="ACER3_4_">'[22]Analisis Detallado'!#REF!</definedName>
    <definedName name="ACER3_8_">'[22]Analisis Detallado'!#REF!</definedName>
    <definedName name="ACERA">'[29]Analisis 2016 msp'!$F$3809</definedName>
    <definedName name="acera1">#REF!</definedName>
    <definedName name="acera12">#REF!</definedName>
    <definedName name="aceras">#REF!</definedName>
    <definedName name="ACERO">#REF!</definedName>
    <definedName name="Acero_1">#N/A</definedName>
    <definedName name="Acero_1_2_____Grado_40">[30]Insumos!$B$6:$D$6</definedName>
    <definedName name="Acero_1_4______Grado_40">[30]Insumos!$B$7:$D$7</definedName>
    <definedName name="Acero_2">#N/A</definedName>
    <definedName name="Acero_3">#N/A</definedName>
    <definedName name="Acero_3_4__1_____Grado_40">[30]Insumos!$B$8:$D$8</definedName>
    <definedName name="Acero_3_8______Grado_40">[30]Insumos!$B$9:$D$9</definedName>
    <definedName name="Acero_Grado_60">'[31]LISTA DE PRECIO'!$C$6</definedName>
    <definedName name="Acero_QQ">#REF!</definedName>
    <definedName name="acero1">#REF!</definedName>
    <definedName name="ACERO1_">'[22]Analisis Detallado'!#REF!</definedName>
    <definedName name="ACERO1_2_">'[22]Analisis Detallado'!#REF!</definedName>
    <definedName name="ACERO1_4_">'[22]Analisis Detallado'!#REF!</definedName>
    <definedName name="ACERO12">#REF!</definedName>
    <definedName name="ACERO1225">#REF!</definedName>
    <definedName name="ACERO14">#REF!</definedName>
    <definedName name="acero2">#REF!</definedName>
    <definedName name="ACERO3_4_">'[22]Analisis Detallado'!#REF!</definedName>
    <definedName name="ACERO3_8_">'[22]Analisis Detallado'!#REF!</definedName>
    <definedName name="ACERO34">#REF!</definedName>
    <definedName name="ACERO38">#REF!</definedName>
    <definedName name="ACERO3825">#REF!</definedName>
    <definedName name="ACERO60">[32]Mat!$D$15</definedName>
    <definedName name="ACERO601">#REF!</definedName>
    <definedName name="ACERO6012">#REF!</definedName>
    <definedName name="ACERO601225">#REF!</definedName>
    <definedName name="ACERO6034">#REF!</definedName>
    <definedName name="ACERO6035">#REF!</definedName>
    <definedName name="ACERO6038">#REF!</definedName>
    <definedName name="ACERO603825">#REF!</definedName>
    <definedName name="acerog40">[33]MATERIALES!$G$7</definedName>
    <definedName name="aceroi">#REF!</definedName>
    <definedName name="aceroii">#REF!</definedName>
    <definedName name="aceromalla">#REF!</definedName>
    <definedName name="ACEROQQ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R">[16]Materiales!$E$36</definedName>
    <definedName name="Actividad">#REF!</definedName>
    <definedName name="ACTU">'[13]ANÁLISIS DE COSTO EDIFICIOS'!#REF!</definedName>
    <definedName name="ACUM">[34]A!#REF!</definedName>
    <definedName name="ADAMIOSIN">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HERENCIA">#REF!</definedName>
    <definedName name="ADICIONAL">#N/A</definedName>
    <definedName name="ADITIVO">#REF!</definedName>
    <definedName name="ADITIVO_IMPERMEABILIZANTE">#REF!</definedName>
    <definedName name="adm">'[35]Resumen Precio Equipos'!$C$28</definedName>
    <definedName name="adm.a" hidden="1">'[36]ANALISIS STO DGO'!#REF!</definedName>
    <definedName name="ADMBL" hidden="1">'[36]ANALISIS STO DGO'!#REF!</definedName>
    <definedName name="ADMINISTRATIVOS">#REF!</definedName>
    <definedName name="Adoquín_Mediterráneo_Gris">[30]Insumos!$B$156:$D$156</definedName>
    <definedName name="AG">[23]Precio!$F$21</definedName>
    <definedName name="Agregado">#REF!</definedName>
    <definedName name="Agregado_2">#N/A</definedName>
    <definedName name="Agregado_3">#N/A</definedName>
    <definedName name="Agregados">[37]Materiales!$B$4</definedName>
    <definedName name="Agregados_Hormigon">[38]Materiales!$B$5</definedName>
    <definedName name="agricola">'[28]Listado Equipos a utilizar'!#REF!</definedName>
    <definedName name="Agua">#REF!</definedName>
    <definedName name="Agua_1">#N/A</definedName>
    <definedName name="Agua_2">#N/A</definedName>
    <definedName name="Agua_3">#N/A</definedName>
    <definedName name="AGUAGL">'[39]MATERIALES LISTADO'!$D$8</definedName>
    <definedName name="aguarras">#REF!</definedName>
    <definedName name="AL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10_">#REF!</definedName>
    <definedName name="AL12_">#REF!</definedName>
    <definedName name="AL14_">#REF!</definedName>
    <definedName name="AL18DUPLO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6_">#REF!</definedName>
    <definedName name="AL8_">#REF!</definedName>
    <definedName name="ALAM">#REF!</definedName>
    <definedName name="ALAM16">[23]Precio!$F$16</definedName>
    <definedName name="ALAM18">[23]Precio!$F$15</definedName>
    <definedName name="alambi">#REF!</definedName>
    <definedName name="alambii">#REF!</definedName>
    <definedName name="alambiii">#REF!</definedName>
    <definedName name="alambiiii">#REF!</definedName>
    <definedName name="ALAMBRE">#REF!</definedName>
    <definedName name="alambre_2">[40]Materiales!$E$755</definedName>
    <definedName name="Alambre_3">#N/A</definedName>
    <definedName name="alambre_4">[40]Materiales!$E$756</definedName>
    <definedName name="alambre_6">[40]Materiales!$E$757</definedName>
    <definedName name="Alambre_No._18">[30]Insumos!$B$20:$D$20</definedName>
    <definedName name="Alambre_No.18">#REF!</definedName>
    <definedName name="Alambre_No.18_2">#N/A</definedName>
    <definedName name="Alambre_No.18_3">#N/A</definedName>
    <definedName name="Alambre_Varilla">#REF!</definedName>
    <definedName name="ALAMBRE1_0">[16]Materiales!$E$746</definedName>
    <definedName name="ALAMBRE14STNEGRO">[41]MATERIALES!$H$621</definedName>
    <definedName name="alambre18">[33]MATERIALES!$G$10</definedName>
    <definedName name="ALAMBRED">#REF!</definedName>
    <definedName name="ALAMBRENo12">[16]Materiales!$E$755</definedName>
    <definedName name="ALAMBRETHHN12">[41]MATERIALES!$H$42</definedName>
    <definedName name="ALAMBREVARILLA">[16]Materiales!$E$661</definedName>
    <definedName name="ALAMBREVINIL12">[16]Materiales!$E$758</definedName>
    <definedName name="ALB_001">#REF!</definedName>
    <definedName name="ALB_003">#REF!</definedName>
    <definedName name="ALB_007">#REF!</definedName>
    <definedName name="ALBANIL">#REF!</definedName>
    <definedName name="ALBANIL2">[42]M.O.!$C$12</definedName>
    <definedName name="ALBANIL3">#REF!</definedName>
    <definedName name="Albañil_Dia">[37]MO!$C$14</definedName>
    <definedName name="Alq._Madera_Dintel____Incl._M_O">[30]Insumos!$B$122:$D$122</definedName>
    <definedName name="Alq._Madera_P_Antepecho____Incl._M_O">[8]Insumos!#REF!</definedName>
    <definedName name="Alq._Madera_P_Col._____Incl._M_O">[8]Insumos!#REF!</definedName>
    <definedName name="Alq._Madera_P_Losa_____Incl._M_O">[30]Insumos!$B$124:$D$124</definedName>
    <definedName name="Alq._Madera_P_Rampa_____Incl._M_O">[30]Insumos!$B$127:$D$127</definedName>
    <definedName name="Alq._Madera_P_Viga_____Incl._M_O">[30]Insumos!$B$128:$D$128</definedName>
    <definedName name="Alq._Madera_P_Vigas_y_Columnas_Amarre____Incl._M_O">[30]Insumos!$B$129:$D$129</definedName>
    <definedName name="ALT">#REF!</definedName>
    <definedName name="ALTATEN">#REF!</definedName>
    <definedName name="altext3">[43]Volumenes!$S$2521</definedName>
    <definedName name="AMARREVARILLA20">[16]M.O.!$C$110</definedName>
    <definedName name="AMARREVARILLA40">[16]M.O.!$C$111</definedName>
    <definedName name="AMARREVARILLA60">#REF!</definedName>
    <definedName name="AMARREVARILLA80">[16]M.O.!$C$113</definedName>
    <definedName name="ANA">#REF!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hn_2pulg">[44]ANA!$F$1146</definedName>
    <definedName name="ana_adap_hn_4pulg">[44]ANA!$F$1139</definedName>
    <definedName name="ana_adap_pp_0.5pulg">[44]ANA!$F$234</definedName>
    <definedName name="ana_adap_pp_0.75pulg">[44]ANA!$F$227</definedName>
    <definedName name="ana_adap_pvc_1.5pulg">#REF!</definedName>
    <definedName name="ana_adap_pvc_2pulg">#REF!</definedName>
    <definedName name="ana_adap_pvc_3pulg">[45]ANA!$F$1686</definedName>
    <definedName name="ana_arrancador_velocidad_variable">[45]ANA!$F$405</definedName>
    <definedName name="ana_aspersor_tipo_1">[45]ANA!$F$1504</definedName>
    <definedName name="ana_aspersor_tipo_2">[45]ANA!$F$1510</definedName>
    <definedName name="ana_aspersor_tipo_3">[44]ANA!$F$1516</definedName>
    <definedName name="ana_bajante_descarga_3pulg">[44]ANA!$F$885</definedName>
    <definedName name="ana_bajante_descarga_4pulg">[44]ANA!$F$872</definedName>
    <definedName name="ana_bajante_pluvial_3pulg">#REF!</definedName>
    <definedName name="ana_bajante_pluvial_4pulg">#REF!</definedName>
    <definedName name="ana_bañera">#REF!</definedName>
    <definedName name="ana_bidet">[45]ANA!$F$491</definedName>
    <definedName name="ana_blocks_6pulg">#REF!</definedName>
    <definedName name="ana_blocks_8pulg">#REF!</definedName>
    <definedName name="ana_bomba_drenaje_sotano">[45]ANA!$F$1000</definedName>
    <definedName name="ana_bomba_fosa_ascensor">[44]ANA!$F$1011</definedName>
    <definedName name="ana_bomba_incendio">[44]ANA!$F$1272</definedName>
    <definedName name="ana_bomba_jokey">[44]ANA!$F$1278</definedName>
    <definedName name="ana_bombas_presion_constante">[44]ANA!$F$393</definedName>
    <definedName name="ana_caja_inspeccion">#REF!</definedName>
    <definedName name="ana_calentador_electrico">#REF!</definedName>
    <definedName name="ana_camara_desarenadora">[45]ANA!$F$988</definedName>
    <definedName name="ana_check_hor_2pulg">#REF!</definedName>
    <definedName name="ana_check_ver_3pulg">#REF!</definedName>
    <definedName name="ana_clorinador_para_agua_potable">[45]ANA!$F$381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hn_0.75pulgx90">[44]ANA!$F$1132</definedName>
    <definedName name="ana_codo_hn_1.5pulgx90">[44]ANA!$F$1125</definedName>
    <definedName name="ana_codo_hn_2pulgx90">[44]ANA!$F$1118</definedName>
    <definedName name="ana_codo_hn_4pulgx90">[44]ANA!$F$1111</definedName>
    <definedName name="ana_codo_pe_0.5pulgx90">[44]ANA!$F$1433</definedName>
    <definedName name="ana_codo_pe_0.75pulgx45">[44]ANA!$F$1451</definedName>
    <definedName name="ana_codo_pe_0.75pulgx90">[44]ANA!$F$1427</definedName>
    <definedName name="ana_codo_pe_1.5pulgx45">[44]ANA!$F$1439</definedName>
    <definedName name="ana_codo_pe_1.5pulgx90">[44]ANA!$F$1421</definedName>
    <definedName name="ana_codo_pe_1pulgx45">[44]ANA!$F$1445</definedName>
    <definedName name="ana_codo_pe_2pulgx90">[44]ANA!$F$1415</definedName>
    <definedName name="ana_codo_pp_0.5pulgx90">[44]ANA!$F$173</definedName>
    <definedName name="ana_codo_pp_0.75pulgx90">[44]ANA!$F$166</definedName>
    <definedName name="ana_codo_pp_1.5pulgx90">[44]ANA!$F$152</definedName>
    <definedName name="ana_codo_pp_1pulgx90">[44]ANA!$F$159</definedName>
    <definedName name="ana_codo_pp_4pulgx90">[44]ANA!$F$145</definedName>
    <definedName name="ana_codo_pvc_drenaje_2pulgx45">#REF!</definedName>
    <definedName name="ana_codo_pvc_drenaje_2pulgx90">[45]ANA!$F$732</definedName>
    <definedName name="ana_codo_pvc_drenaje_3pulgx45">#REF!</definedName>
    <definedName name="ana_codo_pvc_drenaje_3pulgx90">[45]ANA!$F$725</definedName>
    <definedName name="ana_codo_pvc_drenaje_4pulgx45">#REF!</definedName>
    <definedName name="ana_codo_pvc_drenaje_4pulgx90">[45]ANA!$F$718</definedName>
    <definedName name="ana_codo_pvc_drenaje_6pulgx45">[45]ANA!$F$739</definedName>
    <definedName name="ana_codo_pvc_drenaje_6pulgx90">[45]ANA!$F$711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.5pulgx90">[45]ANA!$F$1636</definedName>
    <definedName name="ana_codo_pvc_presion_1pulg">#REF!</definedName>
    <definedName name="ana_codo_pvc_presion_2pulg">#REF!</definedName>
    <definedName name="ana_codo_pvc_presion_2pulgx90">[45]ANA!$F$1629</definedName>
    <definedName name="ana_codo_pvc_presion_3pulg">#REF!</definedName>
    <definedName name="ana_codo_pvc_presion_3pulgx90">[44]ANA!$F$1622</definedName>
    <definedName name="ana_columna">#REF!</definedName>
    <definedName name="ana_columna_1.5pulg">#REF!</definedName>
    <definedName name="ana_columna_1pulg">#REF!</definedName>
    <definedName name="ana_columna_agua_1.5pulg">[44]ANA!$F$295</definedName>
    <definedName name="ana_columna_agua_1pulg">[44]ANA!$F$307</definedName>
    <definedName name="ana_columna_agua_3pulg">[44]ANA!$F$283</definedName>
    <definedName name="ana_columna_descaga_3pulg">#REF!</definedName>
    <definedName name="ana_columna_descaga_4pulg">#REF!</definedName>
    <definedName name="ana_columna_proteccion_incendio_1.5pulg">[44]ANA!$F$1212</definedName>
    <definedName name="ana_columna_proteccion_incendio_2pulg">[44]ANA!$F$1198</definedName>
    <definedName name="ana_columna_proteccion_incendio_3pulg">[44]ANA!$F$1183</definedName>
    <definedName name="ana_columna_proteccion_incendio_4pulg">[44]ANA!$F$1168</definedName>
    <definedName name="ana_columna_ventilacion_2pulg">#REF!</definedName>
    <definedName name="ana_columna_ventilacion_3pulg">#REF!</definedName>
    <definedName name="ana_columna_ventilacion_4pulg">[45]ANA!$F$908</definedName>
    <definedName name="ana_cotrtina_baño">[45]ANA!$F$542</definedName>
    <definedName name="ana_couplig_pvc_1.5pulg">[45]ANA!$F$1728</definedName>
    <definedName name="ana_couplig_pvc_2pulg">[45]ANA!$F$1721</definedName>
    <definedName name="ana_couplig_pvc_3pulg">[44]ANA!$F$1714</definedName>
    <definedName name="ana_couplig_pvc_4pulg">[44]ANA!$F$1707</definedName>
    <definedName name="ana_coupling_cpvc_1.5pulg">#REF!</definedName>
    <definedName name="ana_coupling_pp_0.75pulg">[45]ANA!$F$220</definedName>
    <definedName name="ana_coupling_pvc_drenaje_3pulg">[45]ANA!$F$803</definedName>
    <definedName name="ana_coupling_pvc_drenaje_4pulg">[45]ANA!$F$795</definedName>
    <definedName name="ana_desague_piso">#REF!</definedName>
    <definedName name="ana_drenaje_piso_2pulg">[44]ANA!$F$843</definedName>
    <definedName name="ana_electrovalvula_1.5pulg">[44]ANA!$F$1536</definedName>
    <definedName name="ana_electrovalvula_2pulg">[44]ANA!$F$1529</definedName>
    <definedName name="ana_filtrante">[44]ANA!$F$953</definedName>
    <definedName name="ana_filtro_150psi_60x60pulg">[44]ANA!$F$375</definedName>
    <definedName name="ana_fino_fondo">#REF!</definedName>
    <definedName name="ana_flotas_agua_potable">[44]ANA!$F$462</definedName>
    <definedName name="ana_fregadero">#REF!</definedName>
    <definedName name="ana_gabinete_proteccion_incendio">[45]ANA!$F$1230</definedName>
    <definedName name="ana_hidrante">[45]ANA!$F$1245</definedName>
    <definedName name="ana_imbornal">[45]ANA!$F$971</definedName>
    <definedName name="ana_inodoro">#REF!</definedName>
    <definedName name="ana_jacuzzi">#REF!</definedName>
    <definedName name="ana_juego_accesorios">#REF!</definedName>
    <definedName name="ana_lavamanos">#REF!</definedName>
    <definedName name="ana_llave_chorro">[45]ANA!$F$549</definedName>
    <definedName name="ana_losa_fondo">#REF!</definedName>
    <definedName name="ana_losa_techo">#REF!</definedName>
    <definedName name="ana_manifor_bomba_jokey">[45]ANA!$F$1321</definedName>
    <definedName name="ana_manifor_descarga_bomba_jokey">[44]ANA!$F$1333</definedName>
    <definedName name="ana_maniford_descarga_agua_potable">[44]ANA!$F$435</definedName>
    <definedName name="ana_maniford_incendio">[44]ANA!$F$1290</definedName>
    <definedName name="ana_maniford_succion_agua_potable">[44]ANA!$F$417</definedName>
    <definedName name="ana_niple_hn_1.5pulg">[44]ANA!$F$1153</definedName>
    <definedName name="ana_panel_contro_riego">[44]ANA!$F$1522</definedName>
    <definedName name="ana_panel_control_velocidad_variable">[44]ANA!$F$399</definedName>
    <definedName name="ana_pañete">#REF!</definedName>
    <definedName name="ana_plato_ducha">[44]ANA!$F$517</definedName>
    <definedName name="ana_red_cpvc_0.75x0.5pulg">#REF!</definedName>
    <definedName name="ana_red_hg_3x2">#REF!</definedName>
    <definedName name="ana_red_pe_0.75x0.5pulg">[44]ANA!$F$1487</definedName>
    <definedName name="ana_red_pe_1.5x0.5pulg">[44]ANA!$F$1469</definedName>
    <definedName name="ana_red_pe_1.5x1pulg">[44]ANA!$F$1463</definedName>
    <definedName name="ana_red_pe_1x0.5pulg">[44]ANA!$F$1481</definedName>
    <definedName name="ana_red_pe_1x0.75pulg">[44]ANA!$F$1475</definedName>
    <definedName name="ana_red_pe_2x1.5pulg">[44]ANA!$F$1457</definedName>
    <definedName name="ana_red_pp_0.75x0.375pulg">[44]ANA!$F$213</definedName>
    <definedName name="ana_red_pp_0.75x0.5pulg">[44]ANA!$F$205</definedName>
    <definedName name="ana_red_pp_1.5x0.75pulg">[44]ANA!$F$189</definedName>
    <definedName name="ana_red_pp_1.5x1pulg">[44]ANA!$F$181</definedName>
    <definedName name="ana_red_pp_1x0.75pulg">[44]ANA!$F$197</definedName>
    <definedName name="ana_red_pvc_3x2pulg">#REF!</definedName>
    <definedName name="ana_red_pvc_4x2pulg">#REF!</definedName>
    <definedName name="ana_red_pvc_4x3pulg">#REF!</definedName>
    <definedName name="ana_red_pvc_drenaje_3x2pulg">[45]ANA!$F$774</definedName>
    <definedName name="ana_red_pvc_drenaje_4x3pulg">[45]ANA!$F$767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d_pvc_presion_4x1.5pulg">[45]ANA!$F$1657</definedName>
    <definedName name="ana_red_pvc_presion_4x2pulg">[45]ANA!$F$1650</definedName>
    <definedName name="ana_red_pvc_presion_4x3pulg">[45]ANA!$F$1643</definedName>
    <definedName name="ana_rejilla_piso">[45]ANA!$F$859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agua_0.5pulg">[44]ANA!$F$262</definedName>
    <definedName name="ana_salida_agua_0.75pulg">[44]ANA!$F$253</definedName>
    <definedName name="ana_salida_agua_1.5pulg">[44]ANA!$F$243</definedName>
    <definedName name="ana_salida_drenaje_2pulg">#REF!</definedName>
    <definedName name="ana_salida_drenaje_4pulg">#REF!</definedName>
    <definedName name="ana_salida_gabinete_1.5pulg">[45]ANA!$F$1223</definedName>
    <definedName name="ana_salida_gas_0.375pulg">[45]ANA!$F$271</definedName>
    <definedName name="ana_salida_riego_0.5pulg">[45]ANA!$F$1498</definedName>
    <definedName name="ana_sensor_lluvia">[45]ANA!$F$1542</definedName>
    <definedName name="ana_siamesa">[44]ANA!$F$1252</definedName>
    <definedName name="ana_sifon_1.5pulg">[44]ANA!$F$810</definedName>
    <definedName name="ana_supresora_golpe_ariete_0.75pulg">[44]ANA!$F$369</definedName>
    <definedName name="ana_supresora_golpe_ariete_2pulg">[44]ANA!$F$1301</definedName>
    <definedName name="ana_supresora_golpe_ariete_3pulg">[44]ANA!$F$446</definedName>
    <definedName name="ana_tanque_hidroneumatico_210gls">[44]ANA!$F$387</definedName>
    <definedName name="ana_tapon_pvc_1.5pulg">[44]ANA!$F$1742</definedName>
    <definedName name="ana_tapon_pvc_3pulg">[44]ANA!$F$1735</definedName>
    <definedName name="ana_tapon_rejistro_pvc_drenaje_2pulg">[44]ANA!$F$788</definedName>
    <definedName name="ana_tapon_rejistro_pvc_drenaje_4pulg">[44]ANA!$F$781</definedName>
    <definedName name="ana_tee_cpvc_0.5pulg">#REF!</definedName>
    <definedName name="ana_tee_cpvc_0.75pulg">#REF!</definedName>
    <definedName name="ana_tee_hg_3hg">#REF!</definedName>
    <definedName name="ana_tee_hn_1.5x1.5pulg">[44]ANA!$F$1104</definedName>
    <definedName name="ana_tee_hn_2x1.5pulg">[44]ANA!$F$1097</definedName>
    <definedName name="ana_tee_hn_2x2pulg">[44]ANA!$F$1090</definedName>
    <definedName name="ana_tee_hn_4x4pulg">[44]ANA!$F$1083</definedName>
    <definedName name="ana_tee_pe_0.5x0.5pulg">[44]ANA!$F$1409</definedName>
    <definedName name="ana_tee_pe_0.75x0.75pulg">[44]ANA!$F$1403</definedName>
    <definedName name="ana_tee_pe_1.5x1.5pulg">[44]ANA!$F$1391</definedName>
    <definedName name="ana_tee_pe_1x1pulg">[44]ANA!$F$1397</definedName>
    <definedName name="ana_tee_pe_2x2pulg">[44]ANA!$F$1385</definedName>
    <definedName name="ana_tee_pp_0.5x0.5pulg">[44]ANA!$F$138</definedName>
    <definedName name="ana_tee_pp_0.75x0.5pulg">[44]ANA!$F$131</definedName>
    <definedName name="ana_tee_pp_0.75x0.75pulg">[44]ANA!$F$123</definedName>
    <definedName name="ana_tee_pp_1.5x1.5pulg">[44]ANA!$F$101</definedName>
    <definedName name="ana_tee_pp_1x0.75pulg">[44]ANA!$F$116</definedName>
    <definedName name="ana_tee_pp_1x1pulg">[44]ANA!$F$108</definedName>
    <definedName name="ana_tee_pp_2x1pulg">[44]ANA!$F$94</definedName>
    <definedName name="ana_tee_pp_4x4pulg">[44]ANA!$F$86</definedName>
    <definedName name="ana_tee_pvc_presion_0.5pulg">#REF!</definedName>
    <definedName name="ana_tee_pvc_presion_0.75pulg">#REF!</definedName>
    <definedName name="ana_tee_pvc_presion_1.5pulg">#REF!</definedName>
    <definedName name="ana_tee_pvc_presion_1.5x1.5pulg">[45]ANA!$F$1615</definedName>
    <definedName name="ana_tee_pvc_presion_1pulg">#REF!</definedName>
    <definedName name="ana_tee_pvc_presion_2pulg">#REF!</definedName>
    <definedName name="ana_tee_pvc_presion_2x2pulg">[45]ANA!$F$1608</definedName>
    <definedName name="ana_tee_pvc_presion_3pulg">#REF!</definedName>
    <definedName name="ana_tee_pvc_presion_3x3pulg">[44]ANA!$F$1601</definedName>
    <definedName name="ana_tee_pvc_presion_4x4pulg">[44]ANA!$F$1594</definedName>
    <definedName name="ana_tee_yee_pvc_drenaje_2X2pulg">[44]ANA!$F$663</definedName>
    <definedName name="ana_tee_yee_pvc_drenaje_3X2pulg">[44]ANA!$F$656</definedName>
    <definedName name="ana_tee_yee_pvc_drenaje_3X3pulg">[44]ANA!$F$649</definedName>
    <definedName name="ana_tee_yee_pvc_drenaje_4X3pulg">[44]ANA!$F$642</definedName>
    <definedName name="ana_tee_yee_pvc_drenaje_4X4pulg">[44]ANA!$F$634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escape_motor">[44]ANA!$F$1309</definedName>
    <definedName name="ana_tub_hg_2pulg">#REF!</definedName>
    <definedName name="ana_tub_hg_3pulg">#REF!</definedName>
    <definedName name="ana_tub_hn_0.75pulg">[44]ANA!$F$1076</definedName>
    <definedName name="ana_tub_hn_1.5pulg">[44]ANA!$F$1066</definedName>
    <definedName name="ana_tub_hn_2pulg">[44]ANA!$F$1056</definedName>
    <definedName name="ana_tub_hn_4pulg">[44]ANA!$F$1046</definedName>
    <definedName name="ana_tub_pe_pn10_0.5pulg">[44]ANA!$F$1379</definedName>
    <definedName name="ana_tub_pe_pn10_0.75pulg">[44]ANA!$F$1370</definedName>
    <definedName name="ana_tub_pe_pn10_1.5pulg">[44]ANA!$F$1352</definedName>
    <definedName name="ana_tub_pe_pn10_1pulg">[44]ANA!$F$1361</definedName>
    <definedName name="ana_tub_pe_pn10_2pulg">[44]ANA!$F$1343</definedName>
    <definedName name="ana_tub_pp_0.375pulg_colg">[44]ANA!$F$79</definedName>
    <definedName name="ana_tub_pp_0.5pulg_colg">[44]ANA!$F$71</definedName>
    <definedName name="ana_tub_pp_0.75pulg_colg">[44]ANA!$F$63</definedName>
    <definedName name="ana_tub_pp_1.5pulg_colg">[44]ANA!$F$47</definedName>
    <definedName name="ana_tub_pp_1pulg_colg">[44]ANA!$F$55</definedName>
    <definedName name="ana_tub_pp_3pulg_colg">[44]ANA!$F$31</definedName>
    <definedName name="ana_tub_pp_4pulg_colg">[44]ANA!$F$23</definedName>
    <definedName name="ana_tub_pvc_sdr26_1.5pulg_sot">[44]ANA!$F$1587</definedName>
    <definedName name="ana_tub_pvc_sdr26_2pulg_sot">[44]ANA!$F$1576</definedName>
    <definedName name="ana_tub_pvc_sdr26_3pulg_sot">[44]ANA!$F$1565</definedName>
    <definedName name="ana_tub_pvc_sdr26_4pulg_sot">[44]ANA!$F$1554</definedName>
    <definedName name="ana_tub_pvc_sdr32.5_2pulg_colg">[44]ANA!$F$581</definedName>
    <definedName name="ana_tub_pvc_sdr32.5_3pulg_colg">[44]ANA!$F$573</definedName>
    <definedName name="ana_tub_pvc_sdr32.5_4pulg_colg">[44]ANA!$F$565</definedName>
    <definedName name="ana_tub_pvc_sdr32.5_4pulg_sot">[44]ANA!$F$614</definedName>
    <definedName name="ana_tub_pvc_sdr32.5_6pulg_dren_frances">[44]ANA!$F$627</definedName>
    <definedName name="ana_tub_pvc_sdr32.5_6pulg_sot">[44]ANA!$F$603</definedName>
    <definedName name="ana_tub_pvc_sdr32.5_8pulg_sot">[44]ANA!$F$592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unidad_tratamiento_tampa_grasa">[44]ANA!$F$1035</definedName>
    <definedName name="ana_valvula_0.5pulg">[44]ANA!$F$339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aire_1pulg">[45]ANA!$F$456</definedName>
    <definedName name="ana_valvula_mariposa_2pulg">[45]ANA!$F$1266</definedName>
    <definedName name="ana_valvula_mariposa_4pulg">[45]ANA!$F$1259</definedName>
    <definedName name="ana_valvula_reguladora_1.5pulg">[45]ANA!$F$361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2X2pulg">[45]ANA!$F$704</definedName>
    <definedName name="ana_yee_pvc_drenaje_3pulg">#REF!</definedName>
    <definedName name="ana_yee_pvc_drenaje_3X2pulg">[45]ANA!$F$697</definedName>
    <definedName name="ana_yee_pvc_drenaje_4pulg">#REF!</definedName>
    <definedName name="ana_yee_pvc_drenaje_4X2pulg">[45]ANA!$F$690</definedName>
    <definedName name="ana_yee_pvc_drenaje_4X3pulg">[45]ANA!$F$684</definedName>
    <definedName name="ana_yee_pvc_drenaje_4X4pulg">[45]ANA!$F$677</definedName>
    <definedName name="ana_yee_pvc_drenaje_6X4pulg">[45]ANA!$F$670</definedName>
    <definedName name="ana_zabaleta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L_REV.CER">#REF!</definedName>
    <definedName name="analisis">#REF!,#REF!,#REF!</definedName>
    <definedName name="ANALISIS_DE_COSTOS">#REF!</definedName>
    <definedName name="analisis2">#REF!</definedName>
    <definedName name="analisisI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claje_de_Pilotes">#REF!</definedName>
    <definedName name="Anclaje_de_Pilotes_2">#N/A</definedName>
    <definedName name="Anclaje_de_Pilotes_3">#N/A</definedName>
    <definedName name="ANDAMIOS">#REF!</definedName>
    <definedName name="Andamios____0.25_planchas_plywood___10_usos">[30]Insumos!$B$25:$D$25</definedName>
    <definedName name="andamiosin">#REF!</definedName>
    <definedName name="ANDAMIOSPLAF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NTEPECHO">'[43]anal term'!$F$1819</definedName>
    <definedName name="APLICARLACA2C">#REF!</definedName>
    <definedName name="AQUAPEL">#REF!</definedName>
    <definedName name="ARANDELA_INODORO_PVC_4">#REF!</definedName>
    <definedName name="ARANDELAINODORO">[16]Materiales!$E$496</definedName>
    <definedName name="ARANDELAPLAS">#REF!</definedName>
    <definedName name="ARCILLA_ROJA">#REF!</definedName>
    <definedName name="are" hidden="1">'[36]ANALISIS STO DGO'!#REF!</definedName>
    <definedName name="_xlnm.Extract">#REF!</definedName>
    <definedName name="_xlnm.Print_Area" localSheetId="4">'MANO DE OBRA'!$A$1:$M$26</definedName>
    <definedName name="_xlnm.Print_Area" localSheetId="3">'MATERIALES E INSUMOS'!$A$1:$F$116</definedName>
    <definedName name="_xlnm.Print_Area">#REF!</definedName>
    <definedName name="area_M_10_2">[46]Muros!#REF!</definedName>
    <definedName name="area_M_10_3">[46]Muros!#REF!</definedName>
    <definedName name="area_M_10_4">[46]Muros!#REF!</definedName>
    <definedName name="area_M_15_2">[46]Muros!#REF!</definedName>
    <definedName name="area_M_15_3">[46]Muros!#REF!</definedName>
    <definedName name="area_M_15_4">[46]Muros!#REF!</definedName>
    <definedName name="area_M_20_2">[46]Muros!#REF!</definedName>
    <definedName name="area_M_20_3">[46]Muros!#REF!</definedName>
    <definedName name="area_M_20_4">[46]Muros!#REF!</definedName>
    <definedName name="AREA1">#REF!</definedName>
    <definedName name="AREA12">#REF!</definedName>
    <definedName name="AREA34">#REF!</definedName>
    <definedName name="AREA38">#REF!</definedName>
    <definedName name="ARENA">#REF!</definedName>
    <definedName name="Arena_Fina">[30]Insumos!$B$17:$D$17</definedName>
    <definedName name="Arena_Gruesa_Lavada">[30]Insumos!$B$16:$D$16</definedName>
    <definedName name="ARENA_LAV_CLASIF">'[39]MATERIALES LISTADO'!$D$9</definedName>
    <definedName name="ARENA_PAÑETE">#REF!</definedName>
    <definedName name="Arena_Triturada_y_Lavada___especial_para_hormigones">[30]Insumos!$B$14:$D$14</definedName>
    <definedName name="ARENAA">[16]Materiales!$E$6</definedName>
    <definedName name="ARENAAZUL">#REF!</definedName>
    <definedName name="arenabca">#REF!</definedName>
    <definedName name="ARENAF">#REF!</definedName>
    <definedName name="ARENAFINA">#REF!</definedName>
    <definedName name="ARENAG">#REF!</definedName>
    <definedName name="ARENAGRUESA">#REF!</definedName>
    <definedName name="ArenaItabo">#REF!</definedName>
    <definedName name="ARENAL">[16]Materiales!$E$9</definedName>
    <definedName name="arenalavada">[33]MATERIALES!$G$13</definedName>
    <definedName name="ARENAMINA">#REF!</definedName>
    <definedName name="ARENAPAÑETE">#REF!</definedName>
    <definedName name="ArenaPlanta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QSA">#REF!</definedName>
    <definedName name="arranque">'[28]Listado Equipos a utilizar'!#REF!</definedName>
    <definedName name="as">[47]M.O.!#REF!</definedName>
    <definedName name="ASCENSORES">[48]Ins!$C$49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SIENTOINOCORRIENTE">[48]Ins!#REF!</definedName>
    <definedName name="AY">'[2]Mano Obra'!$D$10</definedName>
    <definedName name="AYAL">[19]MOJornal!$D$20</definedName>
    <definedName name="AYCA">[19]MOJornal!$D$21</definedName>
    <definedName name="AYCARP">[48]Ins!#REF!</definedName>
    <definedName name="AYDE">[19]MOJornal!$D$22</definedName>
    <definedName name="AYEB">[19]MOJornal!$D$23</definedName>
    <definedName name="AYEL">[19]MOJornal!$D$24</definedName>
    <definedName name="AYOMP">[19]MOJornal!$G$26</definedName>
    <definedName name="ayoperador">#REF!</definedName>
    <definedName name="AYPI">[19]MOJornal!$D$27</definedName>
    <definedName name="AYPL">[19]MOJornal!$D$28</definedName>
    <definedName name="AYUDANTE">[16]M.O.!$C$8</definedName>
    <definedName name="Ayudante_2da">#REF!</definedName>
    <definedName name="Ayudante_Operadores_Equipos_Pesados">'[49]MANO DE OBRA'!$C$26</definedName>
    <definedName name="Ayudante_Soldador">#REF!</definedName>
    <definedName name="ayudcadenero">[33]OBRAMANO!$F$67</definedName>
    <definedName name="AYVA">[19]MOJornal!$D$29</definedName>
    <definedName name="B">#REF!</definedName>
    <definedName name="BADMINTON___0">"#NOMBRE?"</definedName>
    <definedName name="BADMINTON___10">"#NOMBRE?"</definedName>
    <definedName name="BADMINTON___11">"#NOMBRE?"</definedName>
    <definedName name="BADMINTON___12">"#NOMBRE?"</definedName>
    <definedName name="BADMINTON___13">"#NOMBRE?"</definedName>
    <definedName name="BADMINTON___14">"#NOMBRE?"</definedName>
    <definedName name="BADMINTON___15">"#NOMBRE?"</definedName>
    <definedName name="BADMINTON___16">"#NOMBRE?"</definedName>
    <definedName name="BADMINTON___17">"#NOMBRE?"</definedName>
    <definedName name="BADMINTON___18">"#NOMBRE?"</definedName>
    <definedName name="BADMINTON___2">"#NOMBRE?"</definedName>
    <definedName name="BADMINTON___21">"#NOMBRE?"</definedName>
    <definedName name="BADMINTON___3">"#NOMBRE?"</definedName>
    <definedName name="BADMINTON___4">"#NOMBRE?"</definedName>
    <definedName name="BADMINTON___6">"#NOMBRE?"</definedName>
    <definedName name="BADMINTON___7">"#NOMBRE?"</definedName>
    <definedName name="BADMINTON___8">"#NOMBRE?"</definedName>
    <definedName name="BADMINTON___9">"#NOMBRE?"</definedName>
    <definedName name="BAJA4SDR41">#REF!</definedName>
    <definedName name="bajada.tubo.24">'[26]Analisis Unitarios'!$E$983</definedName>
    <definedName name="bajante">'[50]ANALISIS OKEY'!$F$2067</definedName>
    <definedName name="BAJANTEDE3">'[29]Analisis 2016 msp'!$F$1622</definedName>
    <definedName name="BAJANTEDE4">'[29]Analisis 2016 msp'!$F$1632</definedName>
    <definedName name="Baldosas_Granito_40x40____Linea_de_Lujo_Color">[30]Insumos!$B$26:$D$26</definedName>
    <definedName name="BALDOSAS_TRANSPARENTE">#REF!</definedName>
    <definedName name="banci">#REF!</definedName>
    <definedName name="bancii">#REF!</definedName>
    <definedName name="banciii">#REF!</definedName>
    <definedName name="banciiii">#REF!</definedName>
    <definedName name="BANERAHFBCAPVC">#REF!</definedName>
    <definedName name="BANERAHFCOLPVC">#REF!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ÑERAHFBCA">[29]SIMO!#REF!</definedName>
    <definedName name="BAÑERAHFCOL">[29]SIMO!#REF!</definedName>
    <definedName name="BAÑERALIV">[29]SIMO!#REF!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RANDILLA_2">#N/A</definedName>
    <definedName name="BARANDILLA_3">#N/A</definedName>
    <definedName name="barra12">[20]analisis!$G$2860</definedName>
    <definedName name="BASE">#REF!</definedName>
    <definedName name="BASE_CONTEN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thsrty">#REF!</definedName>
    <definedName name="Beg_Bal">#REF!</definedName>
    <definedName name="BENEFICIOS">#REF!</definedName>
    <definedName name="Bidet_Royal____Aparato">[8]Insumos!#REF!</definedName>
    <definedName name="BIDETBCO">[29]SIMO!#REF!</definedName>
    <definedName name="BIDETBCOPVC">#REF!</definedName>
    <definedName name="BIDETCOL">[29]SIMO!#REF!</definedName>
    <definedName name="BIDETCOLPVC">#REF!</definedName>
    <definedName name="BISAGRA">#REF!</definedName>
    <definedName name="bloc6">'[43]anal term'!$G$251</definedName>
    <definedName name="block.8.bnp.20">'[51]Ana. blocks y termin.'!$D$6</definedName>
    <definedName name="BLOCK_4">#REF!</definedName>
    <definedName name="BLOCK_6">#REF!</definedName>
    <definedName name="BLOCK_8">#REF!</definedName>
    <definedName name="BLOCK_CALADO">#REF!</definedName>
    <definedName name="BLOCK0.10M">#REF!</definedName>
    <definedName name="BLOCK0.15M">#REF!</definedName>
    <definedName name="BLOCK0.20M">#REF!</definedName>
    <definedName name="BLOCK0.30M">#REF!</definedName>
    <definedName name="BLOCK10">#REF!</definedName>
    <definedName name="BLOCK12">#REF!</definedName>
    <definedName name="BLOCK4">#REF!</definedName>
    <definedName name="BLOCK4RUST">[48]Ana!#REF!</definedName>
    <definedName name="BLOCK5">#REF!</definedName>
    <definedName name="BLOCK6">#REF!</definedName>
    <definedName name="BLOCK620">[29]SIMO!#REF!</definedName>
    <definedName name="BLOCK640">#REF!</definedName>
    <definedName name="BLOCK660">[29]SIMO!#REF!</definedName>
    <definedName name="BLOCK6VIO2">#REF!</definedName>
    <definedName name="BLOCK8">#REF!</definedName>
    <definedName name="BLOCK820">#REF!</definedName>
    <definedName name="BLOCK820CLLENAS">[48]Ana!#REF!</definedName>
    <definedName name="BLOCK840">#REF!</definedName>
    <definedName name="BLOCK840CLLENAS">#REF!</definedName>
    <definedName name="BLOCK8ESP">#REF!</definedName>
    <definedName name="BLOCK8RUST">[48]Ana!#REF!</definedName>
    <definedName name="BLOCKB4">'[22]Analisis Detallado'!#REF!</definedName>
    <definedName name="BLOCKB6">'[22]Analisis Detallado'!#REF!</definedName>
    <definedName name="BLOCKB8">'[22]Analisis Detallado'!#REF!</definedName>
    <definedName name="BLOCKCA">#REF!</definedName>
    <definedName name="BLOCKCALAD666">#REF!</definedName>
    <definedName name="BLOCKCALAD886">#REF!</definedName>
    <definedName name="BLOCKCALADORN152040">#REF!</definedName>
    <definedName name="BLOCKH12">'[22]Analisis Detallado'!#REF!</definedName>
    <definedName name="BLOCKH4">'[22]Analisis Detallado'!#REF!</definedName>
    <definedName name="BLOCKH6">'[22]Analisis Detallado'!#REF!</definedName>
    <definedName name="BLOCKH8">'[22]Analisis Detallado'!#REF!</definedName>
    <definedName name="BLOCKORNAMENTAL">#REF!</definedName>
    <definedName name="BLOQUE4">[16]Materiales!$E$651</definedName>
    <definedName name="BLOQUE6">[16]Materiales!$E$652</definedName>
    <definedName name="BLOQUE8">[40]Materiales!$E$658</definedName>
    <definedName name="Bloques_de_4">[30]Insumos!$B$21:$D$21</definedName>
    <definedName name="Bloques_de_6">[30]Insumos!$B$22:$D$22</definedName>
    <definedName name="Bloques_de_8">[30]Insumos!$B$23:$D$23</definedName>
    <definedName name="bloques4">[33]MATERIALES!#REF!</definedName>
    <definedName name="bloques6">[33]MATERIALES!#REF!</definedName>
    <definedName name="bloques8">[33]MATERIALES!#REF!</definedName>
    <definedName name="BLOQUESVID">[48]Ins!$E$260</definedName>
    <definedName name="BOMBA">#REF!</definedName>
    <definedName name="BOMBA_ACHIQUE">#REF!</definedName>
    <definedName name="bombahorm">#REF!</definedName>
    <definedName name="BOMBILLAS_1500W">[52]INSU!$B$42</definedName>
    <definedName name="BOMBILLO">[53]Insumos!$E$97</definedName>
    <definedName name="BOQUILLA_FREGADERO_CROMO">#REF!</definedName>
    <definedName name="BOQUILLA_LAVADERO_CROMO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#REF!</definedName>
    <definedName name="BORDILLO6">#REF!</definedName>
    <definedName name="BORDILLO8">#REF!</definedName>
    <definedName name="Borrar_C.A1">[54]Col.Amarre!$J$9:$M$9,[54]Col.Amarre!$J$10:$R$10,[54]Col.Amarre!$AG$13:$AH$13,[54]Col.Amarre!$AJ$11:$AK$11,[54]Col.Amarre!$AP$13:$AQ$13,[54]Col.Amarre!$AR$11:$AS$11,[54]Col.Amarre!$D$16:$M$35,[54]Col.Amarre!$V$16:$AC$35</definedName>
    <definedName name="Borrar_Esc.">[54]Escalera!$J$9:$M$9,[54]Escalera!$J$10:$R$10,[54]Escalera!$AL$14:$AM$14,[54]Escalera!$AL$16:$AM$16,[54]Escalera!$I$16:$M$16,[54]Escalera!$B$19:$AE$32,[54]Escalera!$AN$19:$AQ$32</definedName>
    <definedName name="Borrar_Muros">[54]Muros!$W$15:$Z$15,[54]Muros!$AA$15:$AD$15,[54]Muros!$AF$13,[54]Muros!$K$20:$L$20,[54]Muros!$O$26:$P$26</definedName>
    <definedName name="Borrar_Precio">[55]Cotz.!$F$23:$F$800,[55]Cotz.!$K$280:$K$800</definedName>
    <definedName name="Borrar_V.C1">[56]qqVgas!$J$9:$M$9,[56]qqVgas!$J$10:$R$10,[56]qqVgas!$AJ$11:$AK$11,[56]qqVgas!$AR$11:$AS$11,[56]qqVgas!$AG$13:$AH$13,[56]qqVgas!$AP$13:$AQ$13,[56]qqVgas!$D$16:$AC$195</definedName>
    <definedName name="BOTE">#REF!</definedName>
    <definedName name="Bote_de_Material">[30]Insumos!$B$27:$D$27</definedName>
    <definedName name="BOTEEQUIPO">#REF!</definedName>
    <definedName name="BOTEMANO">'[57]ANALISIS PARTIDAS CARRET.'!$H$352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PLUV4SDR41CONTRA">#REF!</definedName>
    <definedName name="BREAKER15">#REF!</definedName>
    <definedName name="BREAKERS">#REF!</definedName>
    <definedName name="BREAKERS_15A">#REF!</definedName>
    <definedName name="BREAKERS_20A">#REF!</definedName>
    <definedName name="BREAKERS_30A">#REF!</definedName>
    <definedName name="Brigada_de_Topografía__incluyendo_equipos">[30]Insumos!$B$148:$D$148</definedName>
    <definedName name="BRIGADATOPOGRAFICA">[42]M.O.!$C$9</definedName>
    <definedName name="brochas">#REF!</definedName>
    <definedName name="C._ADICIONAL">#N/A</definedName>
    <definedName name="c.gas.gen">#REF!</definedName>
    <definedName name="CABALLETEBARRO">#REF!</definedName>
    <definedName name="CABALLETEZ29">#REF!</definedName>
    <definedName name="cabañas.simpleIII">'[58]Cabañas simple Tipo 3'!$G$107</definedName>
    <definedName name="Cabañas.Vice.Presidenciales">'[58]Cabañas Vice Presidenciales'!$G$157</definedName>
    <definedName name="Cable_de_Postensado">#REF!</definedName>
    <definedName name="Cable_de_Postensado_2">#N/A</definedName>
    <definedName name="Cable_de_Postensado_3">#N/A</definedName>
    <definedName name="cablo2">[43]Volumenes!$I$2234</definedName>
    <definedName name="CABTEJAASFINST">#REF!</definedName>
    <definedName name="CACERO">[16]M.O.!$C$965</definedName>
    <definedName name="CACERO60">#REF!</definedName>
    <definedName name="CACEROCOLCIR">#REF!</definedName>
    <definedName name="CACEROCOLML">[16]M.O.!$C$959</definedName>
    <definedName name="CACEROLOSALIMA">#REF!</definedName>
    <definedName name="CACEROMALLA">#REF!</definedName>
    <definedName name="CACEROML">[16]M.O.!$C$961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[16]M.O.!$C$967</definedName>
    <definedName name="CACEROZAP">[16]M.O.!$C$969</definedName>
    <definedName name="cadeneros">'[35]O.M. y Salarios'!#REF!</definedName>
    <definedName name="CADOQUIN">#REF!</definedName>
    <definedName name="CAJA_2x4_12">#REF!</definedName>
    <definedName name="CAJA_2x4_34">#REF!</definedName>
    <definedName name="CAJA_OCTAGONAL">#REF!</definedName>
    <definedName name="CAJA2412">#REF!</definedName>
    <definedName name="CAJA2434">#REF!</definedName>
    <definedName name="CAJA4434">#REF!</definedName>
    <definedName name="CAJAMETAL2X4DE1_2">[16]Materiales!$E$766</definedName>
    <definedName name="CAJAMETAL2X4DE3_4">[16]Materiales!$E$767</definedName>
    <definedName name="CAJAOCTA12">#REF!</definedName>
    <definedName name="CAL">[16]Materiales!$E$16</definedName>
    <definedName name="Cal_Pomier____50_Lbs.">[30]Insumos!$B$29:$D$29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ENTPVC">#REF!</definedName>
    <definedName name="CALICHE">[16]Materiales!$E$10</definedName>
    <definedName name="CALICHEB">#REF!</definedName>
    <definedName name="calle">#REF!</definedName>
    <definedName name="CAMARACAL">[48]Ana!$F$4440</definedName>
    <definedName name="CAMARAROC">#REF!</definedName>
    <definedName name="CAMARATIE">#REF!</definedName>
    <definedName name="CAMION_BOTE">#REF!</definedName>
    <definedName name="CAMION_VOLTEO_CAPACIDAD_MENOR_6_M3">[49]Camiones!$D$13</definedName>
    <definedName name="camioncama">'[28]Listado Equipos a utilizar'!#REF!</definedName>
    <definedName name="camioneta">'[28]Listado Equipos a utilizar'!#REF!</definedName>
    <definedName name="CAMIONVOLTEO">[33]EQUIPOS!$I$19</definedName>
    <definedName name="CAMPAMENTO">'[57]OFICINA Y LABORATORIO'!$G$34</definedName>
    <definedName name="CAN">[9]A!#REF!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4">[8]Sheet4!$C$1:$C$65536</definedName>
    <definedName name="cant5">[8]Sheet5!$C$1:$C$65536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O">#REF!</definedName>
    <definedName name="CANTOS">'[29]Analisis 2016 msp'!$F$2273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patazequipo">[33]OBRAMANO!$F$81</definedName>
    <definedName name="CAR.SOC">'[59]Cargas Sociales'!$G$23</definedName>
    <definedName name="Car.Soc.">'[26]Cargas Sociales'!$G$29</definedName>
    <definedName name="CARANTEPECHO">[16]M.O.!#REF!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>[16]M.O.!#REF!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">[16]M.O.!#REF!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>[16]M.O.!#REF!</definedName>
    <definedName name="CARCOLCONICA50">#REF!</definedName>
    <definedName name="CARCOLCONICA60">#REF!</definedName>
    <definedName name="CARCOLRED50">#REF!</definedName>
    <definedName name="CARCOLRED60">#REF!</definedName>
    <definedName name="CARDIN20LUZ2">#REF!</definedName>
    <definedName name="CARDIN40LUZ2">#REF!</definedName>
    <definedName name="CARDIVPLY1">#REF!</definedName>
    <definedName name="CARDIVPLY2">#REF!</definedName>
    <definedName name="CARETEO">[25]Analisis!#REF!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_SOCIAL">#REF!</definedName>
    <definedName name="cargador">'[28]Listado Equipos a utilizar'!#REF!</definedName>
    <definedName name="CARGADORB">[60]EQUIPOS!$D$13</definedName>
    <definedName name="carguio.retro.pala">'[26]Analisis Unitarios'!$E$519</definedName>
    <definedName name="carlos">[61]Ana!#REF!</definedName>
    <definedName name="CARLOSAPLA">[16]M.O.!#REF!</definedName>
    <definedName name="CARLOSAVARIASAGUAS">[16]M.O.!#REF!</definedName>
    <definedName name="CARMURO">[16]M.O.!#REF!</definedName>
    <definedName name="CARMUROCONF">#REF!</definedName>
    <definedName name="CARMUROINST">#REF!</definedName>
    <definedName name="Carp.Col.45x45">[62]Insumos!$E$203</definedName>
    <definedName name="Carp.Col.50x50">[62]Insumos!$E$204</definedName>
    <definedName name="Carp.Col.55x55">[62]Insumos!$E$205</definedName>
    <definedName name="Carp.Col.60x60">[62]Insumos!$E$206</definedName>
    <definedName name="Carp.Col.Ø25cm">[62]Insumos!$E$208</definedName>
    <definedName name="Carp.Col.Ø30">[62]Insumos!$E$209</definedName>
    <definedName name="Carp.Col.Ø40">[62]Insumos!$E$211</definedName>
    <definedName name="Carp.Col.Ø45">[62]Insumos!$E$212</definedName>
    <definedName name="Carp.Col.Ø90">[62]Insumos!$E$217</definedName>
    <definedName name="Carp.col.tapaytapa">[62]Insumos!$E$198</definedName>
    <definedName name="carp.Col40x40">[62]Insumos!$E$202</definedName>
    <definedName name="Carp.ColØ60">[62]Insumos!$E$213</definedName>
    <definedName name="Carp.ColØ70">[62]Insumos!$E$215</definedName>
    <definedName name="Carp.ColØ80">[62]Insumos!$E$216</definedName>
    <definedName name="Carp.Dintel">[62]Insumos!$E$235</definedName>
    <definedName name="Carp.Losa.Aligeradas.atc">[58]Insumos!$E$164</definedName>
    <definedName name="Carp.losa.Horm.Visto">[58]Insumos!$E$162</definedName>
    <definedName name="Carp.Muros.atc">[58]Insumos!$E$167</definedName>
    <definedName name="Carp.Platea.Zap.atc">[58]Insumos!$E$168</definedName>
    <definedName name="Carp.Viga.20x30">[62]Insumos!$E$218</definedName>
    <definedName name="Carp.Viga.20x40">[62]Insumos!$E$219</definedName>
    <definedName name="Carp.Viga.25x35">[62]Insumos!$E$222</definedName>
    <definedName name="Carp.Viga.25x40">[62]Insumos!$E$223</definedName>
    <definedName name="CArp.Viga.25x60">[62]Insumos!$E$226</definedName>
    <definedName name="Carp.Viga.25x65">[62]Insumos!$E$227</definedName>
    <definedName name="Carp.Viga.25x70">[62]Insumos!$E$230</definedName>
    <definedName name="Carp.Viga.25x80">[62]Insumos!$E$231</definedName>
    <definedName name="Carp.Viga.30x80">[62]Insumos!$E$229</definedName>
    <definedName name="Carp.Viga.Curva.20x50">[62]Insumos!$E$232</definedName>
    <definedName name="Carp.Vigas.Curvas.30x70">[62]Insumos!$E$233</definedName>
    <definedName name="CARP1">[48]Ins!#REF!</definedName>
    <definedName name="CARP2">[48]Ins!#REF!</definedName>
    <definedName name="CARPDINTEL">[16]M.O.!#REF!</definedName>
    <definedName name="Carpint.Columna.30.30">'[51]Costos Mano de Obra'!$O$71</definedName>
    <definedName name="CARPINTERIA_COL_PERIMETRO">#REF!</definedName>
    <definedName name="Carpintería_de_Vigas_15x40">[58]Insumos!$E$171</definedName>
    <definedName name="Carpintería_de_Vigas_20x130">[58]Insumos!$E$177</definedName>
    <definedName name="Carpintería_de_Vigas_20x20">[58]Insumos!$E$173</definedName>
    <definedName name="Carpintería_de_Vigas_20x30">[58]Insumos!$E$175</definedName>
    <definedName name="Carpintería_de_Vigas_20x40">[58]Insumos!$E$174</definedName>
    <definedName name="Carpintería_de_Vigas_20x60">[58]Insumos!$E$176</definedName>
    <definedName name="Carpintería_de_Vigas_40x40">[58]Insumos!$E$178</definedName>
    <definedName name="Carpintería_de_Vigas_40x50">[58]Insumos!$E$179</definedName>
    <definedName name="Carpintería_de_Vigas_40x70">[58]Insumos!$E$180</definedName>
    <definedName name="CARPINTERIA_INSTAL_COL_PERIMETRO">#REF!</definedName>
    <definedName name="Carpintero_1ra">[63]MO!$C$21</definedName>
    <definedName name="Carpintero_2da">[63]MO!$C$20</definedName>
    <definedName name="CARPVIGA2040">[16]M.O.!#REF!</definedName>
    <definedName name="CARPVIGA3050">[16]M.O.!#REF!</definedName>
    <definedName name="CARPVIGA3060">[16]M.O.!#REF!</definedName>
    <definedName name="CARPVIGA4080">[16]M.O.!#REF!</definedName>
    <definedName name="CARRAMPA">[16]M.O.!#REF!</definedName>
    <definedName name="CARRAMPALISACONF">#REF!</definedName>
    <definedName name="CARRASTRE2">#REF!</definedName>
    <definedName name="CARRASTRE3">#REF!</definedName>
    <definedName name="CARRASTRE5">#REF!</definedName>
    <definedName name="CARRETILLA">#REF!</definedName>
    <definedName name="Carretilla____2_P3_______TIPO_JEEP">[8]Insumos!#REF!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FONDO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>[16]M.O.!#REF!</definedName>
    <definedName name="CASCAJO">#REF!</definedName>
    <definedName name="Cascajo_Limpio">[30]Insumos!$B$13:$D$13</definedName>
    <definedName name="Cascajo_Sucio">[8]Insumos!#REF!</definedName>
    <definedName name="CASETA200">#REF!</definedName>
    <definedName name="CASETA200M2">#REF!</definedName>
    <definedName name="CASETA500">#REF!</definedName>
    <definedName name="CASETAM2">#REF!</definedName>
    <definedName name="Casting_Bed">#REF!</definedName>
    <definedName name="Casting_Bed_2">#N/A</definedName>
    <definedName name="Casting_Bed_3">#N/A</definedName>
    <definedName name="CAT214BFT">[33]EQUIPOS!$I$15</definedName>
    <definedName name="Cat950B">[33]EQUIPOS!$I$14</definedName>
    <definedName name="CAVOSC">#REF!</definedName>
    <definedName name="CB">#REF!</definedName>
    <definedName name="CBAJVEN2">#REF!</definedName>
    <definedName name="CBAJVEN3">[16]M.O.!$C$594</definedName>
    <definedName name="CBAJVEN4">[16]M.O.!$C$595</definedName>
    <definedName name="CBAJVEN6">#REF!</definedName>
    <definedName name="CBANERALIV">#REF!</definedName>
    <definedName name="CBANERAPES">#REF!</definedName>
    <definedName name="CBASEBAN">#REF!</definedName>
    <definedName name="CBIDET">#REF!</definedName>
    <definedName name="CBLOCK10">[48]Ins!#REF!</definedName>
    <definedName name="CBLOCK12">#REF!</definedName>
    <definedName name="CBLOCK4">[16]M.O.!$C$21</definedName>
    <definedName name="CBLOCK5">#REF!</definedName>
    <definedName name="CBLOCK52520">#REF!</definedName>
    <definedName name="CBLOCK6">[16]M.O.!$C$23</definedName>
    <definedName name="CBLOCK6818">#REF!</definedName>
    <definedName name="CBLOCK8">[16]M.O.!$C$25</definedName>
    <definedName name="CBLOCKCRI">#REF!</definedName>
    <definedName name="CBLOCKIRR">#REF!</definedName>
    <definedName name="CBLOCKORN">#REF!</definedName>
    <definedName name="CBOMSC34">[24]M.O.!$C$603</definedName>
    <definedName name="CBOTON">#REF!</definedName>
    <definedName name="CBREAKERS">[16]M.O.!$C$489</definedName>
    <definedName name="CCAMINS2">#REF!</definedName>
    <definedName name="CCAMINS3Y4">#REF!</definedName>
    <definedName name="CCAMINS5Y6">#REF!</definedName>
    <definedName name="CCOLAGUA1">#REF!</definedName>
    <definedName name="CCOLAGUA12">#REF!</definedName>
    <definedName name="CCOLAGUA2">#REF!</definedName>
    <definedName name="CDES2">[16]M.O.!$C$646</definedName>
    <definedName name="CDES3">[16]M.O.!$C$647</definedName>
    <definedName name="CDESAGUE2">#REF!</definedName>
    <definedName name="CDESAGUE3Y4">#REF!</definedName>
    <definedName name="CDESAGUE3Y4CONPARRILLA">#REF!</definedName>
    <definedName name="CDESAGUEP2">#REF!</definedName>
    <definedName name="CDESAGUEP3">#REF!</definedName>
    <definedName name="CDESAGUEP5">#REF!</definedName>
    <definedName name="CDESPISPARR2">[16]M.O.!$C$649</definedName>
    <definedName name="CDESPLU3">[16]M.O.!$C$630</definedName>
    <definedName name="CDESPLU4">[16]M.O.!$C$631</definedName>
    <definedName name="CDUCHA">[16]M.O.!$C$803</definedName>
    <definedName name="CEDRO">#REF!</definedName>
    <definedName name="cem">[23]Precio!$F$9</definedName>
    <definedName name="CEMCPVC14">#REF!</definedName>
    <definedName name="CEMCPVCPINTA">#REF!</definedName>
    <definedName name="CEMEB">[16]Materiales!$E$17</definedName>
    <definedName name="CEMEG">[16]Materiales!$E$15</definedName>
    <definedName name="cemento">'[64]PRE Desvio Alcant.  Potable'!$I$49</definedName>
    <definedName name="cemento.pañete">'[65]Insumos materiales'!$J$20</definedName>
    <definedName name="Cemento_1">#N/A</definedName>
    <definedName name="Cemento_2">#N/A</definedName>
    <definedName name="Cemento_3">#N/A</definedName>
    <definedName name="CEMENTO_BLANCO">#REF!</definedName>
    <definedName name="Cemento_Gris">[38]Materiales!$B$3</definedName>
    <definedName name="CEMENTO_GRIS_FDA">'[39]MATERIALES LISTADO'!$D$17</definedName>
    <definedName name="CEMENTO_PVC">#REF!</definedName>
    <definedName name="cementoblanco">[33]MATERIALES!#REF!</definedName>
    <definedName name="CEMENTOG">#REF!</definedName>
    <definedName name="cementogris">[33]MATERIALES!$G$17</definedName>
    <definedName name="CEMENTOP">#REF!</definedName>
    <definedName name="CEMENTOPVC">[16]Materiales!$E$24</definedName>
    <definedName name="CEMENTOPVC32OZ">[41]MATERIALES!$H$151</definedName>
    <definedName name="CEMENTOPVCCANOPINTA">#REF!</definedName>
    <definedName name="CEMPALMEAGUA1">#REF!</definedName>
    <definedName name="CEMPALMEAGUA112">#REF!</definedName>
    <definedName name="CEMPALMEAGUA114">#REF!</definedName>
    <definedName name="CEMPALMEAGUA1234">#REF!</definedName>
    <definedName name="CEMPALMEAGUA2">#REF!</definedName>
    <definedName name="Cer">#REF!</definedName>
    <definedName name="cer20x203">'[43]anal term'!$G$958</definedName>
    <definedName name="Ceram.Ines.Gris30x30">[58]Insumos!$E$61</definedName>
    <definedName name="Ceram.Nevada.33x33">[58]Insumos!$E$64</definedName>
    <definedName name="Ceram.Ultra.Blanco.33x33">[58]Insumos!$E$62</definedName>
    <definedName name="ceramcr33">[33]MATERIALES!#REF!</definedName>
    <definedName name="ceramcriolla">[33]MATERIALES!#REF!</definedName>
    <definedName name="ceramica">#REF!</definedName>
    <definedName name="Ceramica.Criolla.40.40">'[51]Insumos materiales'!$J$48</definedName>
    <definedName name="Cerámica.para.Piso">[62]Insumos!$E$79</definedName>
    <definedName name="CERAMICA_20x20_BLANCA">#REF!</definedName>
    <definedName name="Cerámica_30x30_Pared">[30]Insumos!$B$35:$D$35</definedName>
    <definedName name="CERAMICA_ANTIDESLIZANTE">#REF!</definedName>
    <definedName name="Cerámica_Italiana_Pared">[30]Insumos!$B$34:$D$34</definedName>
    <definedName name="CERAMICA_PISOS_40x40">#REF!</definedName>
    <definedName name="ceramicaitalia">[33]MATERIALES!#REF!</definedName>
    <definedName name="ceramicaitaliapared">[33]MATERIALES!#REF!</definedName>
    <definedName name="ceramicaitalipared">[33]MATERIALES!#REF!</definedName>
    <definedName name="ceramicapared">#REF!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ERBB">[16]Materiales!$E$28</definedName>
    <definedName name="Cerp">#REF!</definedName>
    <definedName name="CERPARED">[25]Analisis!#REF!</definedName>
    <definedName name="CERTIFIC_DE_PAGO">#REF!</definedName>
    <definedName name="CESCHCH">#REF!</definedName>
    <definedName name="CFREGADERO1CAMARA">[16]M.O.!$C$809</definedName>
    <definedName name="CFREGADERO2CAMARAS">[16]M.O.!$C$810</definedName>
    <definedName name="cfrontal">'[35]Resumen Precio Equipos'!$I$16</definedName>
    <definedName name="CG">#REF!</definedName>
    <definedName name="CHAPAPOTE10CMM2">'[29]Analisis 2016 msp'!#REF!</definedName>
    <definedName name="CHAPAPOTE10CMM3">[25]Analisis!#REF!</definedName>
    <definedName name="CHAZO">[52]INSU!$B$104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___Corte">[30]Insumos!$B$46:$D$46</definedName>
    <definedName name="CHAZOZOCALO">#REF!</definedName>
    <definedName name="CHEQUE_HORZ_34">#REF!</definedName>
    <definedName name="CHEQUE_VERT_34">#REF!</definedName>
    <definedName name="chilena">#REF!</definedName>
    <definedName name="CHOFER_Vehiculos_Livianos__Capacidad___5_Tons._Metros">'[49]MANO DE OBRA'!$C$36</definedName>
    <definedName name="Chofercisterna">[33]OBRAMANO!$F$79</definedName>
    <definedName name="CINO">[16]M.O.!$C$820</definedName>
    <definedName name="CINODORO">#REF!</definedName>
    <definedName name="CINODOROFLUXOMETRO">#REF!</definedName>
    <definedName name="CINOFLUX">[40]M.O.!$C$824</definedName>
    <definedName name="CINT1">[16]M.O.!$C$505</definedName>
    <definedName name="CINT2">[16]M.O.!$C$506</definedName>
    <definedName name="CINT3">[16]M.O.!$C$507</definedName>
    <definedName name="CINT3V">[16]M.O.!$C$508</definedName>
    <definedName name="CINT4V">[16]M.O.!$C$509</definedName>
    <definedName name="CINTAANTIRESBALANTE">[25]Analisis!#REF!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sterna">'[28]Listado Equipos a utilizar'!$I$11</definedName>
    <definedName name="CISTERNA4CAL">#REF!</definedName>
    <definedName name="CISTERNA4ROC">#REF!</definedName>
    <definedName name="CISTERNA8TIE">#REF!</definedName>
    <definedName name="CISTSDIS">#REF!</definedName>
    <definedName name="CIUPAISJAGS">#REF!</definedName>
    <definedName name="CIUPAISPROY">#REF!</definedName>
    <definedName name="CLADRILLOS">#REF!</definedName>
    <definedName name="CLAVADERO1">#REF!</definedName>
    <definedName name="CLAVADERO1CV">[16]M.O.!$C$866</definedName>
    <definedName name="CLAVADERO2">#REF!</definedName>
    <definedName name="CLAVADERO2CV">[16]M.O.!$C$868</definedName>
    <definedName name="CLAVAMANOS">#REF!</definedName>
    <definedName name="CLAVCLI">#REF!</definedName>
    <definedName name="CLAVEMP">#REF!</definedName>
    <definedName name="CLAVO">#REF!</definedName>
    <definedName name="CLAVO_ACERO">#REF!</definedName>
    <definedName name="CLAVO_CORRIENTE">#REF!</definedName>
    <definedName name="CLAVO_ZINC">#REF!</definedName>
    <definedName name="CLAVOA">#REF!</definedName>
    <definedName name="CLAVOGALV">#REF!</definedName>
    <definedName name="CLAVOGALVCARTON">#REF!</definedName>
    <definedName name="Clavos">#REF!</definedName>
    <definedName name="Clavos_2">#N/A</definedName>
    <definedName name="Clavos_3">#N/A</definedName>
    <definedName name="Clavos_Corriente">[30]Insumos!$B$47:$D$47</definedName>
    <definedName name="CLAVOSAC">#REF!</definedName>
    <definedName name="CLAVOSACERO">#REF!</definedName>
    <definedName name="CLAVOSCORRIENTES">#REF!</definedName>
    <definedName name="CLAVOZINC">[66]INS!$D$767</definedName>
    <definedName name="CLAVPATAS">#REF!</definedName>
    <definedName name="CLAVPED">[16]M.O.!$C$834</definedName>
    <definedName name="CLAVPEDES">#REF!</definedName>
    <definedName name="CLAVSALON">#REF!</definedName>
    <definedName name="CLLAVEDUCHA">[16]M.O.!$C$804</definedName>
    <definedName name="CLUCES">[16]M.O.!$C$513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DC1">'[22]Analisis Detallado'!#REF!</definedName>
    <definedName name="CODC1_1_2">'[22]Analisis Detallado'!#REF!</definedName>
    <definedName name="CODC1_2">'[22]Analisis Detallado'!#REF!</definedName>
    <definedName name="CODC2">'[22]Analisis Detallado'!#REF!</definedName>
    <definedName name="CODC3">'[22]Analisis Detallado'!#REF!</definedName>
    <definedName name="CODC3_4">'[22]Analisis Detallado'!#REF!</definedName>
    <definedName name="CODC4">'[22]Analisis Detallado'!#REF!</definedName>
    <definedName name="CODD1_1_2_">'[22]Analisis Detallado'!#REF!</definedName>
    <definedName name="CODD2_">'[22]Analisis Detallado'!#REF!</definedName>
    <definedName name="CODD3_">'[22]Analisis Detallado'!#REF!</definedName>
    <definedName name="CODD4_">'[22]Analisis Detallado'!#REF!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DO1">#REF!</definedName>
    <definedName name="CODO1_2HG">[16]Materiales!$E$392</definedName>
    <definedName name="CODO112">#REF!</definedName>
    <definedName name="CODO12">#REF!</definedName>
    <definedName name="CODO2E">#REF!</definedName>
    <definedName name="CODO3">#REF!</definedName>
    <definedName name="CODO34">#REF!</definedName>
    <definedName name="CODO3E">#REF!</definedName>
    <definedName name="CODO3X45DRENAJE">[16]Materiales!$F$262</definedName>
    <definedName name="CODO4">#REF!</definedName>
    <definedName name="CODO4X45">[16]Materiales!$F$263</definedName>
    <definedName name="CODOCPVC12X90">#REF!</definedName>
    <definedName name="CODOCPVC34X90">#REF!</definedName>
    <definedName name="CODODRENAJE2X45">[16]Materiales!$F$261</definedName>
    <definedName name="CODODRENAJE2X90">[16]Materiales!$F$257</definedName>
    <definedName name="CODODRENAJE3X90">[16]Materiales!$F$258</definedName>
    <definedName name="CODODRENAJE4X90">[16]Materiales!$F$259</definedName>
    <definedName name="CODOHG112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1_2X90">[16]Materiales!$F$213</definedName>
    <definedName name="CODOPVC3_4X90">[16]Materiales!$F$214</definedName>
    <definedName name="CODOPVC3X90">[16]Materiales!$F$218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DP1_">'[22]Analisis Detallado'!#REF!</definedName>
    <definedName name="CODP1_1_2_">'[22]Analisis Detallado'!#REF!</definedName>
    <definedName name="CODP1_2_">'[22]Analisis Detallado'!#REF!</definedName>
    <definedName name="CODP2_">'[22]Analisis Detallado'!#REF!</definedName>
    <definedName name="CODP2_1_2_">'[22]Analisis Detallado'!#REF!</definedName>
    <definedName name="CODP3_">'[22]Analisis Detallado'!#REF!</definedName>
    <definedName name="CODP3_4_">'[22]Analisis Detallado'!#REF!</definedName>
    <definedName name="CODP4_">'[22]Analisis Detallado'!#REF!</definedName>
    <definedName name="CODPC1_2_">'[22]Analisis Detallado'!#REF!</definedName>
    <definedName name="CODPC3_4_">'[22]Analisis Detallado'!#REF!</definedName>
    <definedName name="coe.esp.gra">#REF!</definedName>
    <definedName name="coef.2">#REF!</definedName>
    <definedName name="coef.adm.">#REF!</definedName>
    <definedName name="coef.gas.adm">'[26]Datos a Project'!$L$15</definedName>
    <definedName name="Col.C5.triangular">[58]Análisis!$D$765</definedName>
    <definedName name="col.GFRC.red.25">[67]Insumos!$C$65</definedName>
    <definedName name="COLA_EXT_LAVAMANOS_PVC_1_14x8">#REF!</definedName>
    <definedName name="COLABORA1">#REF!</definedName>
    <definedName name="COLABORA2">#REF!</definedName>
    <definedName name="COLAEXTLAV">#REF!</definedName>
    <definedName name="COLAGUA2SCH40CONTRA">#REF!</definedName>
    <definedName name="COLAMARRE15X20">[25]Analisis!#REF!</definedName>
    <definedName name="COLAMARRE20X20">[25]Analisis!#REF!</definedName>
    <definedName name="COLC1">#REF!</definedName>
    <definedName name="COLC2">#REF!</definedName>
    <definedName name="COLC3CIR">#REF!</definedName>
    <definedName name="COLC4">#REF!</definedName>
    <definedName name="Coloc._bloque_4x_8_x16_pulgs.">#REF!</definedName>
    <definedName name="Coloc.Block.4">'[65]Costos Mano de Obra'!$O$38</definedName>
    <definedName name="Coloc.Block.6">'[51]Costos Mano de Obra'!$O$37</definedName>
    <definedName name="Coloc.Ceramica.Pisos">'[51]Costos Mano de Obra'!$O$46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locaceromalla">[68]I.HORMIGON!$G$22</definedName>
    <definedName name="colocblock6">#REF!</definedName>
    <definedName name="colorante">#REF!</definedName>
    <definedName name="colum">#REF!</definedName>
    <definedName name="Columna.C1.15x20">[58]Análisis!$D$148</definedName>
    <definedName name="Columna.Cc.20x20">[58]Análisis!$D$156</definedName>
    <definedName name="Columna.Cr">[58]Análisis!$D$182</definedName>
    <definedName name="Columna.Lavanderia">[58]Análisis!$D$933</definedName>
    <definedName name="columna.pergolado">[69]Análisis!$D$1625</definedName>
    <definedName name="Columnas.C1s.C2s">[58]Análisis!$D$164</definedName>
    <definedName name="Columnas.Redonda.30cm">[58]Análisis!$D$173</definedName>
    <definedName name="CommHdr">#REF!</definedName>
    <definedName name="CommLabel">#REF!</definedName>
    <definedName name="Comparación">#REF!</definedName>
    <definedName name="COMPENS">#REF!</definedName>
    <definedName name="COMPRESOR">#REF!</definedName>
    <definedName name="Compresores">[33]EQUIPOS!$I$28</definedName>
    <definedName name="COMPUERTA_1x1_VOLANTA">#REF!</definedName>
    <definedName name="concreto">#REF!</definedName>
    <definedName name="concreto_2">#N/A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BAJ4SDR41A6CONTRA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">'[29]Analisis 2016 msp'!#REF!</definedName>
    <definedName name="CONTENML">'[29]Analisis 2016 msp'!#REF!</definedName>
    <definedName name="CONTENTELFORDM">#REF!</definedName>
    <definedName name="CONTENTELFORDM3">#REF!</definedName>
    <definedName name="CONTRA1">#REF!</definedName>
    <definedName name="CONTRA2">#REF!</definedName>
    <definedName name="control">#REF!</definedName>
    <definedName name="control_2">"$#REF!.$#REF!$#REF!:#REF!#REF!"</definedName>
    <definedName name="control_3">"$#REF!.$#REF!$#REF!:#REF!#REF!"</definedName>
    <definedName name="Conv.">#REF!</definedName>
    <definedName name="Conversion">#REF!</definedName>
    <definedName name="COPIAR_TODO">#REF!</definedName>
    <definedName name="CORINAL12FALDA">[16]M.O.!$C$838</definedName>
    <definedName name="CORINALCEM">#REF!</definedName>
    <definedName name="CORINALFALDA">#REF!</definedName>
    <definedName name="CORINALPEQ">#REF!</definedName>
    <definedName name="correa8">[20]analisis!$G$773</definedName>
    <definedName name="CORREDERA">[25]Analisis!#REF!</definedName>
    <definedName name="Corte_y_Bote_Material____C_E">[8]Insumos!#REF!</definedName>
    <definedName name="CORTEEQUIPO">#REF!</definedName>
    <definedName name="COSTO">#REF!</definedName>
    <definedName name="costo.alquiler.casa">'[26]Analisis Unitarios'!$F$56</definedName>
    <definedName name="costo.andamio.panete">'[26]Analisis Unitarios'!$F$35</definedName>
    <definedName name="costo.bajada.block">'[26]Analisis Unitarios'!$F$37</definedName>
    <definedName name="costo.bajada.ladrillo">'[26]Analisis Unitarios'!$F$38</definedName>
    <definedName name="costo.bajada.mat.m3">'[26]Analisis Unitarios'!$F$39</definedName>
    <definedName name="costo.block8">'[26]Analisis Unitarios'!$F$74</definedName>
    <definedName name="costo.camion.cisterna">'[26]Analisis Unitarios'!$E$331</definedName>
    <definedName name="costo.carguio.exc">'[70]Analisis Unitarios'!$E$173</definedName>
    <definedName name="costo.carguio.mat">'[26]Analisis Unitarios'!$E$526</definedName>
    <definedName name="costo.codo.pvc.media.presion">#REF!</definedName>
    <definedName name="costo.coloc.afalto.2.5.pulg">'[26]Analisis Unitarios'!$F$61</definedName>
    <definedName name="costo.coloc.guardera">'[26]Analisis Unitarios'!$F$36</definedName>
    <definedName name="costo.demoli.baden">'[26]Analisis Unitarios'!$E$1687</definedName>
    <definedName name="costo.demoli.registro.1.5">'[26]Analisis Unitarios'!$E$1673</definedName>
    <definedName name="costo.enc.des.losas.35">'[26]Analisis Unitarios'!$F$43</definedName>
    <definedName name="costo.enc.des.muro.20">'[26]Analisis Unitarios'!$F$42</definedName>
    <definedName name="costo.fd.cemento">'[26]Analisis Unitarios'!$F$122</definedName>
    <definedName name="costo.gl.ac30">'[26]Analisis Unitarios'!$F$129</definedName>
    <definedName name="costo.gl.aceite.formaleta">'[26]Analisis Unitarios'!$F$70</definedName>
    <definedName name="costo.gl.agua">'[26]Analisis Unitarios'!$F$120</definedName>
    <definedName name="costo.gl.gasoil">'[26]Analisis Unitarios'!$F$97</definedName>
    <definedName name="costo.gl.gasolina.reg">'[26]Analisis Unitarios'!$F$99</definedName>
    <definedName name="costo.gl.kerone">'[26]Analisis Unitarios'!$F$130</definedName>
    <definedName name="costo.gl.tangi">#REF!</definedName>
    <definedName name="costo.grader.cat.140h">'[26]Analisis Unitarios'!$E$305</definedName>
    <definedName name="costo.horm.ind.140">'[26]Analisis Unitarios'!$F$103</definedName>
    <definedName name="costo.horm.ind.180">'[26]Analisis Unitarios'!$F$105</definedName>
    <definedName name="costo.horm.ind.210">'[26]Analisis Unitarios'!$F$106</definedName>
    <definedName name="costo.horm.ind.240">'[26]Analisis Unitarios'!$F$107</definedName>
    <definedName name="costo.ladrillo">'[26]Analisis Unitarios'!$F$77</definedName>
    <definedName name="costo.lb.ala.12">'[26]Analisis Unitarios'!$F$80</definedName>
    <definedName name="costo.lb.ala.18">'[26]Analisis Unitarios'!$F$79</definedName>
    <definedName name="costo.lb.clavo.corriente">'[26]Analisis Unitarios'!$F$73</definedName>
    <definedName name="costo.letrero.preventivo">'[26]Analisis Unitarios'!$F$113</definedName>
    <definedName name="costo.m2.distrib">'[26]Analisis Unitarios'!$E$1701</definedName>
    <definedName name="costo.m2.distrib.agreg">'[26]Analisis Unitarios'!$E$1712</definedName>
    <definedName name="costo.m3.arena">'[26]Analisis Unitarios'!$F$124</definedName>
    <definedName name="costo.m3.arena.panete">'[26]Analisis Unitarios'!$F$119</definedName>
    <definedName name="costo.m3.arena.rell">'[26]Analisis Unitarios'!$F$125</definedName>
    <definedName name="costo.m3.base">'[26]Analisis Unitarios'!$F$126</definedName>
    <definedName name="costo.m3.bomba.arrastre">'[26]Analisis Unitarios'!$F$109</definedName>
    <definedName name="costo.m3.grava">'[26]Analisis Unitarios'!$F$128</definedName>
    <definedName name="costo.m3.gravoarena">'[26]Analisis Unitarios'!$F$123</definedName>
    <definedName name="costo.m3.horm.trompo">'[26]Analisis Unitarios'!$E$700</definedName>
    <definedName name="costo.m3.sub.base">'[26]Analisis Unitarios'!$F$127</definedName>
    <definedName name="costo.mat.relleno">'[26]Analisis Unitarios'!$F$121</definedName>
    <definedName name="costo.mezcla.1.3">'[26]Analisis Unitarios'!$E$673</definedName>
    <definedName name="costo.mezcla.1.3.5">'[26]Analisis Unitarios'!$E$683</definedName>
    <definedName name="costo.ml.hilo.nylon">'[26]Analisis Unitarios'!$F$72</definedName>
    <definedName name="costo.mo.acera">'[26]Analisis Unitarios'!$F$41</definedName>
    <definedName name="costo.mo.block.8">'[26]Analisis Unitarios'!$F$30</definedName>
    <definedName name="costo.mo.conten">'[26]Analisis Unitarios'!$F$40</definedName>
    <definedName name="costo.mo.ladrillo">'[26]Analisis Unitarios'!$F$33</definedName>
    <definedName name="costo.mo.m2.panete">'[26]Analisis Unitarios'!$F$34</definedName>
    <definedName name="costo.mo.qq.acero">'[26]Analisis Unitarios'!$F$44</definedName>
    <definedName name="costo.mortero.panete">'[26]Analisis Unitarios'!$E$691</definedName>
    <definedName name="costo.p2.pinobruto">'[26]Analisis Unitarios'!$F$71</definedName>
    <definedName name="costo.pala.966">'[70]Analisis Unitarios'!$E$151</definedName>
    <definedName name="costo.pala.cat.966d">'[26]Analisis Unitarios'!$E$313</definedName>
    <definedName name="costo.panete">'[26]Analisis Unitarios'!$E$711</definedName>
    <definedName name="costo.pl.madera.4.2">'[26]Analisis Unitarios'!$F$69</definedName>
    <definedName name="costo.plancha.madera.4.8">'[26]Analisis Unitarios'!$F$68</definedName>
    <definedName name="costo.qq.acero">'[26]Analisis Unitarios'!$F$78</definedName>
    <definedName name="costo.retro.cat.225">'[26]Analisis Unitarios'!$E$289</definedName>
    <definedName name="costo.retro.cat.416">'[26]Analisis Unitarios'!$E$297</definedName>
    <definedName name="costo.rodillo.dinapac.ca25">'[26]Analisis Unitarios'!$E$321</definedName>
    <definedName name="costo.sumin.asfalto">'[26]Analisis Unitarios'!$F$60</definedName>
    <definedName name="costo.tapa.registro">'[26]Analisis Unitarios'!$F$67</definedName>
    <definedName name="costo.transp.gl.ac30">'[26]Analisis Unitarios'!$F$131</definedName>
    <definedName name="costo.traslado.corto.patana">'[26]Analisis Unitarios'!$F$96</definedName>
    <definedName name="costo.traslado.largo.patana">'[26]Analisis Unitarios'!$F$95</definedName>
    <definedName name="costo.tub.18">'[26]Analisis Unitarios'!$F$93</definedName>
    <definedName name="costo.tub.21">'[26]Analisis Unitarios'!$F$92</definedName>
    <definedName name="costo.tub.24">'[26]Analisis Unitarios'!$F$91</definedName>
    <definedName name="costo.tub.36">'[26]Analisis Unitarios'!$F$89</definedName>
    <definedName name="costo.tub.42">'[26]Analisis Unitarios'!$F$88</definedName>
    <definedName name="costo.tub.48">'[26]Analisis Unitarios'!$F$87</definedName>
    <definedName name="costo.tub.60">'[26]Analisis Unitarios'!$F$86</definedName>
    <definedName name="costo.tub.72">'[26]Analisis Unitarios'!$F$85</definedName>
    <definedName name="costo.tub.8">'[26]Analisis Unitarios'!$F$94</definedName>
    <definedName name="costo.tubo.pvc.media.presion">#REF!</definedName>
    <definedName name="costocapataz">#REF!</definedName>
    <definedName name="costoobrero">#REF!</definedName>
    <definedName name="costoobrerosen">#REF!</definedName>
    <definedName name="costotecesp">#REF!</definedName>
    <definedName name="COT_302">#REF!</definedName>
    <definedName name="COT_360">#REF!</definedName>
    <definedName name="COT_361">#REF!</definedName>
    <definedName name="COT_364">#REF!</definedName>
    <definedName name="COTIZADO_EN">#REF!</definedName>
    <definedName name="CPANEL">[16]M.O.!$C$514</definedName>
    <definedName name="cprestamo">[60]EQUIPOS!$D$27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ISTMIN">#REF!</definedName>
    <definedName name="Criteria_MI">'[22]Analisis Detallado'!#REF!</definedName>
    <definedName name="_xlnm.Criteria">'[22]Analisis Detallado'!#REF!</definedName>
    <definedName name="CRONOGRAMA">#REF!</definedName>
    <definedName name="CRUZ_HG_1_12">#REF!</definedName>
    <definedName name="CSALIDA1">#REF!</definedName>
    <definedName name="CSALIDA112">#REF!</definedName>
    <definedName name="CSALIDA114">#REF!</definedName>
    <definedName name="CSALIDA12">[16]M.O.!$C$852</definedName>
    <definedName name="CSALIDA12Y34">#REF!</definedName>
    <definedName name="CSALIDA2">#REF!</definedName>
    <definedName name="CSALIDAINOD">[16]M.O.!$C$856</definedName>
    <definedName name="CTC">[16]M.O.!$C$516</definedName>
    <definedName name="CTEJA">#REF!</definedName>
    <definedName name="CTG1CAM">#REF!</definedName>
    <definedName name="CTG2CAM">#REF!</definedName>
    <definedName name="CTIMBRECOR">#REF!</definedName>
    <definedName name="CTO">'[22]Analisis Detallado'!#REF!</definedName>
    <definedName name="CTUBHG12Y34">#REF!</definedName>
    <definedName name="cuadro">[71]ADDENDA!#REF!</definedName>
    <definedName name="Cuadro_Resumen">#REF!</definedName>
    <definedName name="CUB">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_INODORO_CROMO_38">#REF!</definedName>
    <definedName name="CUBREFALTA3_8">[16]Materiales!$E$535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ado_y_Aditivo_2">#N/A</definedName>
    <definedName name="Curado_y_Aditivo_3">#N/A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V">[72]Presup.!#REF!</definedName>
    <definedName name="CVERTEDERO">#REF!</definedName>
    <definedName name="cvi">#REF!</definedName>
    <definedName name="cvii">#REF!</definedName>
    <definedName name="cviii">#REF!</definedName>
    <definedName name="cviiii">#REF!</definedName>
    <definedName name="CZINC">[16]M.O.!#REF!</definedName>
    <definedName name="CZOCCOR">#REF!</definedName>
    <definedName name="CZOCCORESC">#REF!</definedName>
    <definedName name="CZOCGRAESC">#REF!</definedName>
    <definedName name="CZOCGRAPISO">[16]M.O.!$C$175</definedName>
    <definedName name="d">[73]Insumos!$I$3</definedName>
    <definedName name="D_2">#N/A</definedName>
    <definedName name="D_3">#N/A</definedName>
    <definedName name="D7H">[33]EQUIPOS!$I$9</definedName>
    <definedName name="D8K">[33]EQUIPOS!$I$8</definedName>
    <definedName name="d8r">'[28]Listado Equipos a utilizar'!#REF!</definedName>
    <definedName name="D8T">'[35]Resumen Precio Equipos'!$I$13</definedName>
    <definedName name="Data">#REF!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mo">#REF!</definedName>
    <definedName name="derop">[47]M.O.!#REF!</definedName>
    <definedName name="DERRCEMBLANCO">#REF!</definedName>
    <definedName name="DERRCEMGRIS">#REF!</definedName>
    <definedName name="DERRETIDO">[16]Materiales!$E$21</definedName>
    <definedName name="DERRETIDO_BCO">#REF!</definedName>
    <definedName name="Derretido_Blanco">[30]Insumos!$B$50:$D$50</definedName>
    <definedName name="DERRETIDOBCO">#REF!</definedName>
    <definedName name="DERRETIDOBLANCO">#REF!</definedName>
    <definedName name="DERRETIDOCOLOR">#REF!</definedName>
    <definedName name="derretidocrema">#REF!</definedName>
    <definedName name="DERRETIDOGRIS">#REF!</definedName>
    <definedName name="desaaa">'[29]Analisis 2016 msp'!$F$1591</definedName>
    <definedName name="Desagüe_de_piso_de_2______INST.">[8]Insumos!#REF!</definedName>
    <definedName name="Desagüe_de_techo_de_3">[8]Insumos!#REF!</definedName>
    <definedName name="Desagüe_de_techo_de_4">[8]Insumos!#REF!</definedName>
    <definedName name="DESAGUE_DOBLE_FREGADERO_PVC">#REF!</definedName>
    <definedName name="DESAGUEBANERA">#REF!</definedName>
    <definedName name="DESAGUEDOBLEFRE">#REF!</definedName>
    <definedName name="DESAGUEFREGADERO">[16]Materiales!$E$540</definedName>
    <definedName name="DESAGUEPISO2">'[29]Analisis 2016 msp'!$F$1735</definedName>
    <definedName name="DESCRIPCION">#N/A</definedName>
    <definedName name="desembolso___0">"#NOMBRE?"</definedName>
    <definedName name="desembolso___10">"#NOMBRE?"</definedName>
    <definedName name="desembolso___11">"#NOMBRE?"</definedName>
    <definedName name="desembolso___12">"#NOMBRE?"</definedName>
    <definedName name="desembolso___13">"#NOMBRE?"</definedName>
    <definedName name="desembolso___14">"#NOMBRE?"</definedName>
    <definedName name="desembolso___15">"#NOMBRE?"</definedName>
    <definedName name="desembolso___16">"#NOMBRE?"</definedName>
    <definedName name="desembolso___17">"#NOMBRE?"</definedName>
    <definedName name="desembolso___18">"#NOMBRE?"</definedName>
    <definedName name="desembolso___2">"#NOMBRE?"</definedName>
    <definedName name="desembolso___21">"#NOMBRE?"</definedName>
    <definedName name="desembolso___3">"#NOMBRE?"</definedName>
    <definedName name="desembolso___4">"#NOMBRE?"</definedName>
    <definedName name="desembolso___6">"#NOMBRE?"</definedName>
    <definedName name="desembolso___7">"#NOMBRE?"</definedName>
    <definedName name="desembolso___8">"#NOMBRE?"</definedName>
    <definedName name="desembolso___9">"#NOMBRE?"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VIGA">#REF!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P24">#REF!</definedName>
    <definedName name="DESP34">#REF!</definedName>
    <definedName name="DESP44">#REF!</definedName>
    <definedName name="DESP46">#REF!</definedName>
    <definedName name="DESPACE1">#REF!</definedName>
    <definedName name="DESPACE2">#REF!</definedName>
    <definedName name="DESPACEMALLA">#REF!</definedName>
    <definedName name="DESPCLA">#REF!</definedName>
    <definedName name="DESPISO2CONTRA">#REF!</definedName>
    <definedName name="DESPLU3">'[29]Analisis 2016 msp'!$F$1601</definedName>
    <definedName name="DESPLU4">'[29]Analisis 2016 msp'!$F$1611</definedName>
    <definedName name="DESPMAD1">#REF!</definedName>
    <definedName name="DESPMAD2">#REF!</definedName>
    <definedName name="desvi">#REF!</definedName>
    <definedName name="desvii">#REF!</definedName>
    <definedName name="desviii">#REF!</definedName>
    <definedName name="desviiii">#REF!</definedName>
    <definedName name="detech3">'[43]Ana-Sanit.'!$F$552</definedName>
    <definedName name="DFC">'[74]V.Tierras A'!$H$17</definedName>
    <definedName name="DIA">#REF!</definedName>
    <definedName name="dia.ayud.equip">'[26]Analisis Unitarios'!$F$16</definedName>
    <definedName name="dia.bomba">'[26]Analisis Unitarios'!$F$51</definedName>
    <definedName name="dia.cadenero">'[26]Analisis Unitarios'!$F$19</definedName>
    <definedName name="dia.camion.distrib">'[26]Analisis Unitarios'!$F$59</definedName>
    <definedName name="dia.capataz">'[26]Analisis Unitarios'!$F$10</definedName>
    <definedName name="dia.chofer.liv">'[26]Analisis Unitarios'!$F$21</definedName>
    <definedName name="dia.distribuidor.agreg">'[26]Analisis Unitarios'!$F$62</definedName>
    <definedName name="dia.nivelador">'[26]Analisis Unitarios'!$F$18</definedName>
    <definedName name="dia.obrero">'[26]Analisis Unitarios'!$F$14</definedName>
    <definedName name="dia.obrero.1ra">#REF!</definedName>
    <definedName name="dia.operador">'[26]Analisis Unitarios'!$F$15</definedName>
    <definedName name="dia.tec.1ra">'[26]Analisis Unitarios'!$F$12</definedName>
    <definedName name="dia.tec.esp">#REF!</definedName>
    <definedName name="dia.topografo">'[26]Analisis Unitarios'!$F$17</definedName>
    <definedName name="dia.trompo.lig">'[26]Analisis Unitarios'!$F$54</definedName>
    <definedName name="Diesel">[8]Insumos!#REF!</definedName>
    <definedName name="dint">#REF!</definedName>
    <definedName name="DINTEL">'[43]Anal. horm.'!$F$1139</definedName>
    <definedName name="DINTEL15X20D1">[25]Analisis!#REF!</definedName>
    <definedName name="DINTEL20X20D1">'[29]Analisis 2016 msp'!#REF!</definedName>
    <definedName name="DIRJAGS">#REF!</definedName>
    <definedName name="DIRPROY">#REF!</definedName>
    <definedName name="DISTAGUAYMOCONTRA">#REF!</definedName>
    <definedName name="distribuidor">'[28]Listado Equipos a utilizar'!$I$12</definedName>
    <definedName name="DIVISA">#REF!</definedName>
    <definedName name="DOLAR">#REF!</definedName>
    <definedName name="donatelo">[47]INS!#REF!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'[35]Resumen Precio Equipos'!$C$27</definedName>
    <definedName name="Duc">#REF!</definedName>
    <definedName name="DUCHA">[16]Materiales!$E$541</definedName>
    <definedName name="DUCHA_PLASTICA_CALIENTE_CROMO_12">#REF!</definedName>
    <definedName name="DUCHAC">'[29]Analisis 2016 msp'!$F$1422</definedName>
    <definedName name="DUCHACAMBIO">'[29]Analisis 2016 msp'!$F$1430</definedName>
    <definedName name="DUCHAFRIAHG">#REF!</definedName>
    <definedName name="DUCHAPVC">#REF!</definedName>
    <definedName name="DUCHAPVCCPVC">#REF!</definedName>
    <definedName name="dulce">#REF!</definedName>
    <definedName name="DUROCK">[75]Analisis!$F$1186</definedName>
    <definedName name="DYNACA25">[33]EQUIPOS!$I$13</definedName>
    <definedName name="E">#REF!</definedName>
    <definedName name="e214bft">'[28]Listado Equipos a utilizar'!#REF!</definedName>
    <definedName name="e320b">'[28]Listado Equipos a utilizar'!#REF!</definedName>
    <definedName name="ECON">[16]Materiales!$E$37</definedName>
    <definedName name="egfrrf">#REF!</definedName>
    <definedName name="el_mano_obra">'[76]Los Ángeles (Fase II)'!$A$749:$F$802</definedName>
    <definedName name="el_no_al_printer">'[76]Los Ángeles (Fase II)'!$A$2171</definedName>
    <definedName name="ELECTRODOS">#REF!</definedName>
    <definedName name="elizabeth">#REF!</definedName>
    <definedName name="EMAILARQSA">#REF!</definedName>
    <definedName name="EMAILJAGS">#REF!</definedName>
    <definedName name="EMERGE" hidden="1">'[36]ANALISIS STO DGO'!#REF!</definedName>
    <definedName name="EMERGENCY" hidden="1">'[36]ANALISIS STO DGO'!#REF!</definedName>
    <definedName name="Empalme_de_Pilotes">#REF!</definedName>
    <definedName name="Empalme_de_Pilotes_2">#N/A</definedName>
    <definedName name="Empalme_de_Pilotes_3">#N/A</definedName>
    <definedName name="EMPALME2">#REF!</definedName>
    <definedName name="EMPALME3">#REF!</definedName>
    <definedName name="EMPALME4">#REF!</definedName>
    <definedName name="EMPALME6">#REF!</definedName>
    <definedName name="EMPCOL">#REF!</definedName>
    <definedName name="EMPEXTMA">#REF!</definedName>
    <definedName name="EMPINTCONACEROYMALLACONTRA">#REF!</definedName>
    <definedName name="EMPINTMA">#REF!</definedName>
    <definedName name="EMPPULSCOL">#REF!</definedName>
    <definedName name="EMPRAS">#REF!</definedName>
    <definedName name="EMPRESA">'[57]ANALISIS PARTIDAS CARRET.'!$A$2</definedName>
    <definedName name="EMPRUS">#REF!</definedName>
    <definedName name="EMPTECHO">#REF!</definedName>
    <definedName name="ENC">#REF!</definedName>
    <definedName name="ENCACHE">#REF!</definedName>
    <definedName name="encai">#REF!</definedName>
    <definedName name="encaii">#REF!</definedName>
    <definedName name="encaiii">#REF!</definedName>
    <definedName name="encaiiii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50x90">[68]I.HORMIGON!$G$28</definedName>
    <definedName name="encofradoescalera">[68]I.HORMIGON!$G$37</definedName>
    <definedName name="encofradolosa">[68]I.HORMIGON!$G$24</definedName>
    <definedName name="encofradoviga30x60">[68]I.HORMIGON!$G$33</definedName>
    <definedName name="encofradoviga40x60">[68]I.HORMIGON!$G$33</definedName>
    <definedName name="End_Bal">#REF!</definedName>
    <definedName name="EPOX">[16]Materiales!$E$39</definedName>
    <definedName name="eqacero">'[28]Listado Equipos a utilizar'!#REF!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R">[34]A!#REF!</definedName>
    <definedName name="escalon.de2.0">[69]Análisis!$D$1314</definedName>
    <definedName name="escalon.de30">[69]Análisis!$D$1293</definedName>
    <definedName name="escalon.de60">[69]Análisis!$D$1304</definedName>
    <definedName name="ESCALON_17x30">#REF!</definedName>
    <definedName name="Escalones_Granito_Fondo_Blanco____Incl._H_y_C_H">[8]Insumos!#REF!</definedName>
    <definedName name="escari">#REF!</definedName>
    <definedName name="escarii">#REF!</definedName>
    <definedName name="escariii">#REF!</definedName>
    <definedName name="escariiii">#REF!</definedName>
    <definedName name="ESCGRA23B">#REF!</definedName>
    <definedName name="ESCGRA23C">[48]Ana!#REF!</definedName>
    <definedName name="ESCGRA23G">[48]Ana!#REF!</definedName>
    <definedName name="ESCGRABOTB">[48]Ana!#REF!</definedName>
    <definedName name="ESCGRABOTC">[48]Ana!#REF!</definedName>
    <definedName name="ESCGRAFB">[43]UASD!$F$3512</definedName>
    <definedName name="ESCMARAGLPR">#REF!</definedName>
    <definedName name="ESCOBILLON">#REF!</definedName>
    <definedName name="escobillones">'[28]Listado Equipos a utilizar'!#REF!</definedName>
    <definedName name="ESCSUPCHAB">#REF!</definedName>
    <definedName name="ESCSUPCHAC">[48]Ana!#REF!</definedName>
    <definedName name="ESCVIBB">[48]Ana!#REF!</definedName>
    <definedName name="ESCVIBC">[48]Ana!#REF!</definedName>
    <definedName name="ESCVIBG">#REF!</definedName>
    <definedName name="Eslingas">#REF!</definedName>
    <definedName name="Eslingas_2">#N/A</definedName>
    <definedName name="Eslingas_3">#N/A</definedName>
    <definedName name="ESTAMPADO">#REF!</definedName>
    <definedName name="ESTOPA">#REF!</definedName>
    <definedName name="ESTRIA">#REF!</definedName>
    <definedName name="ESTRIAS">[25]Analisis!#REF!</definedName>
    <definedName name="ESTRUCTMET">#REF!</definedName>
    <definedName name="ex320b">'[28]Listado Equipos a utilizar'!#REF!</definedName>
    <definedName name="Exc">#REF!</definedName>
    <definedName name="exc.">#REF!</definedName>
    <definedName name="exc.car.equipo.3m">'[26]Analisis Unitarios'!$E$545</definedName>
    <definedName name="exc.carguio.equipo.45m">'[26]Analisis Unitarios'!$E$546</definedName>
    <definedName name="exc.equipo.4.5m">'[26]Analisis Unitarios'!$E$543</definedName>
    <definedName name="exc.motoniveladora">'[26]Analisis Unitarios'!$E$511</definedName>
    <definedName name="ExC_003">#REF!</definedName>
    <definedName name="ExC_004">#REF!</definedName>
    <definedName name="EXC_NO_CLASIF">#REF!</definedName>
    <definedName name="Excavación_a_mano">#REF!</definedName>
    <definedName name="Excavación_Tierra___AM">[30]Insumos!$B$134:$D$134</definedName>
    <definedName name="excavadora">'[28]Listado Equipos a utilizar'!#REF!</definedName>
    <definedName name="excavadora235">[33]EQUIPOS!$I$16</definedName>
    <definedName name="EXCCALMANO3">#REF!</definedName>
    <definedName name="EXCCALMANO5">[16]M.O.!$C$522</definedName>
    <definedName name="EXCCALMANO7">#REF!</definedName>
    <definedName name="Excel_BuiltIn__FilterDatabase_2">#REF!</definedName>
    <definedName name="Excel_BuiltIn__FilterDatabase_3">#REF!</definedName>
    <definedName name="EXCHAMANO3">#REF!</definedName>
    <definedName name="EXCPREST">'[57]ANALISIS PARTIDAS CARRET.'!$H$178</definedName>
    <definedName name="EXCRBLAMANO3">#REF!</definedName>
    <definedName name="EXCRBLAMANO5">#REF!</definedName>
    <definedName name="EXCRBLAMANO7">#REF!</definedName>
    <definedName name="EXCRCOM3">[16]M.O.!$C$528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[16]M.O.!$C$538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expl">[71]ADDENDA!#REF!</definedName>
    <definedName name="Extra_Pay">#REF!</definedName>
    <definedName name="Extracción_IM">#REF!</definedName>
    <definedName name="FAB_10">#REF!</definedName>
    <definedName name="FAB_35">#REF!</definedName>
    <definedName name="fac.esp.gra">#REF!</definedName>
    <definedName name="Fac.optimi.asfalto">'[26]Analisis Unitarios'!$K$19</definedName>
    <definedName name="Fac.optimi.mov.tierr">'[26]Analisis Unitarios'!$K$15</definedName>
    <definedName name="Fac.optimi.obras.arte">#REF!</definedName>
    <definedName name="FACT">#REF!</definedName>
    <definedName name="FactOdeMVarias">[77]INSUMOS!#REF!</definedName>
    <definedName name="factor">#REF!</definedName>
    <definedName name="FactorElectricidad">[77]INSUMOS!#REF!</definedName>
    <definedName name="FactorHerreria">[77]INSUMOS!$B$7</definedName>
    <definedName name="FactorOdeMElect">[77]INSUMOS!#REF!</definedName>
    <definedName name="FactorOdeMPeonAlbCarp">[77]INSUMOS!#REF!</definedName>
    <definedName name="FactorOdeMPlomeria">[77]INSUMOS!#REF!</definedName>
    <definedName name="FactorOdeMVarias">[77]INSUMOS!#REF!</definedName>
    <definedName name="FactorPeonesAlbCarp">[77]INSUMOS!#REF!</definedName>
    <definedName name="FactorPlomeria">[77]INSUMOS!#REF!</definedName>
    <definedName name="FALLEBA10">#REF!</definedName>
    <definedName name="FALLEBA6">#REF!</definedName>
    <definedName name="fdcementogris">#REF!</definedName>
    <definedName name="fe">#REF!</definedName>
    <definedName name="fe.">#REF!</definedName>
    <definedName name="FEa">'[78]V.Tierras A'!$D$9</definedName>
    <definedName name="FECHA">#REF!</definedName>
    <definedName name="FECHACREACION">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al">#REF!</definedName>
    <definedName name="fino">#REF!</definedName>
    <definedName name="FINOINC">'[43]anal term'!$F$1794</definedName>
    <definedName name="FINOPLANO">[25]Analisis!#REF!</definedName>
    <definedName name="FINOTECHOBER">#REF!</definedName>
    <definedName name="FINOTECHOINCL">#REF!</definedName>
    <definedName name="FINOTECHOPLA">#REF!</definedName>
    <definedName name="FLUXOMETROINODORO">#REF!</definedName>
    <definedName name="FLUXOMETROORINAL">#REF!</definedName>
    <definedName name="FORMALETA">#REF!</definedName>
    <definedName name="FR">[9]A!#REF!</definedName>
    <definedName name="Frag">#REF!</definedName>
    <definedName name="FRAGUA">#REF!</definedName>
    <definedName name="FRAGUACHE">[25]Analisis!#REF!</definedName>
    <definedName name="FREG1HG">#REF!</definedName>
    <definedName name="FREG1PVCCPVC">#REF!</definedName>
    <definedName name="FREG2HG">[79]Ana!$F$3890</definedName>
    <definedName name="FREG2PVCCPVC">#REF!</definedName>
    <definedName name="FREGADERO_DOBLE_ACERO_INOX">#REF!</definedName>
    <definedName name="FREGADERO_SENCILLO_ACERO_INOX">#REF!</definedName>
    <definedName name="FREGADEROSENCILLOC">'[29]Analisis 2016 msp'!$F$1501</definedName>
    <definedName name="FREGADEROSENCILLOCAMBIO">'[29]Analisis 2016 msp'!$F$1567</definedName>
    <definedName name="FREGDOBLE">[16]Materiales!$E$545</definedName>
    <definedName name="FREGRADERODOBLE">#REF!</definedName>
    <definedName name="FREGSENCILLO">[16]Materiales!$E$544</definedName>
    <definedName name="Full_Print">#REF!</definedName>
    <definedName name="FZ">#REF!</definedName>
    <definedName name="G">#REF!</definedName>
    <definedName name="gabc">#REF!</definedName>
    <definedName name="GABINETEPARED">[25]Analisis!#REF!</definedName>
    <definedName name="GABINETEPINOPARED">[25]Analisis!#REF!</definedName>
    <definedName name="GABINETEPINOPISO">[25]Analisis!#REF!</definedName>
    <definedName name="GABINETEPISO">[25]Analisis!#REF!</definedName>
    <definedName name="gabinetesandiroba">[80]INSUMOS!$F$303</definedName>
    <definedName name="gabp">#REF!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PACAPLY">[43]Mat!$D$99</definedName>
    <definedName name="GAS_CIL">#REF!</definedName>
    <definedName name="GASOI">#REF!</definedName>
    <definedName name="GASOIL">#REF!</definedName>
    <definedName name="GASOLINA">[48]Ins!$E$520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ENERADOR_DIESEL_400KW">#REF!</definedName>
    <definedName name="GFGFF" hidden="1">#REF!</definedName>
    <definedName name="GFSG" hidden="1">#REF!</definedName>
    <definedName name="glagua">#REF!</definedName>
    <definedName name="GLOB6INST">[25]Analisis!#REF!</definedName>
    <definedName name="GLOB8INST">[25]Analisis!#REF!</definedName>
    <definedName name="GLOBO6">[16]Materiales!$E$55</definedName>
    <definedName name="GLOBO8">[16]Materiales!$E$56</definedName>
    <definedName name="glpintura">#REF!</definedName>
    <definedName name="GOTERO">[81]Análisis!$H$1790</definedName>
    <definedName name="GOTEROCOL">#REF!</definedName>
    <definedName name="GOTEROCOLGANTE">[25]Analisis!#REF!</definedName>
    <definedName name="GOTERORAN">#REF!</definedName>
    <definedName name="GOTERORANURA">[25]Analisis!#REF!</definedName>
    <definedName name="GRAA_LAV_CLASIF">'[39]MATERIALES LISTADO'!$D$10</definedName>
    <definedName name="GRADER12G">[33]EQUIPOS!$I$11</definedName>
    <definedName name="graderm">'[28]Listado Equipos a utilizar'!#REF!</definedName>
    <definedName name="GRANITO">[75]Analisis!$E$157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NITO30X30">[25]Analisis!#REF!</definedName>
    <definedName name="GRAVA">#REF!</definedName>
    <definedName name="Grava_de_1_2__3_4__Clasificada">[8]Insumos!#REF!</definedName>
    <definedName name="GRAVAL">[16]Materiales!$E$8</definedName>
    <definedName name="Gravilla">#REF!</definedName>
    <definedName name="Gravilla_1_2__3_16__Clasificada">[8]Insumos!#REF!</definedName>
    <definedName name="Gravilla_de_3_4__3_8__Clasificada">[8]Insumos!#REF!</definedName>
    <definedName name="GRUA">#REF!</definedName>
    <definedName name="Grúa_Manitowoc_2900">#REF!</definedName>
    <definedName name="Grúa_Manitowoc_2900_2">#N/A</definedName>
    <definedName name="Grúa_Manitowoc_2900_3">#N/A</definedName>
    <definedName name="h">[82]Analisis!$J$2</definedName>
    <definedName name="H240KG">'[32]anal term'!$G$1520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">'[57]ANALISIS PARTIDAS CARRET.'!$H$581</definedName>
    <definedName name="HACHA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2040CISTCONTRA">#REF!</definedName>
    <definedName name="HACOL2040PORTCISTCONTRA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3040ENTRADAESTECONTRA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LOSAQUIEBRASOLCONTRA">#REF!</definedName>
    <definedName name="HALSUPCISCONTRA">#REF!</definedName>
    <definedName name="HAMRAMPACONTRA">#REF!</definedName>
    <definedName name="HAMUR08210MALLAD2.31001CAR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EDCONTRA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RAMPAESCCONTRA">#REF!</definedName>
    <definedName name="HARAMPAVEHCONTRA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ABARANDACONTRA">#REF!</definedName>
    <definedName name="HAVACORONACISTCONTRA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PORTCISTCONTRA">#REF!</definedName>
    <definedName name="HAVRIOSTPONDCONTRA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VUELO10CONTRA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CPONDCONTRA">#REF!</definedName>
    <definedName name="HAZFOSOCONTRA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LASEA">'[57]ANALISIS PARTIDAS CARRET.'!$H$619</definedName>
    <definedName name="HCLASEB">'[57]ANALISIS PARTIDAS CARRET.'!$H$608</definedName>
    <definedName name="hcpi">#REF!</definedName>
    <definedName name="hcpii">#REF!</definedName>
    <definedName name="hcpiii">#REF!</definedName>
    <definedName name="hcpiiii">#REF!</definedName>
    <definedName name="Header_Row">ROW(#REF!)</definedName>
    <definedName name="HERR_MENO">#REF!</definedName>
    <definedName name="HGON100">#REF!</definedName>
    <definedName name="HGON140">#REF!</definedName>
    <definedName name="HGON180">#REF!</definedName>
    <definedName name="HGON210">#REF!</definedName>
    <definedName name="HILO">#REF!</definedName>
    <definedName name="Hilo_de_Nylon">[30]Insumos!$B$69:$D$69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#REF!</definedName>
    <definedName name="HINDUSTRIAL210">#REF!</definedName>
    <definedName name="HLIGADORA">#REF!</definedName>
    <definedName name="HOJASEGUETA">#REF!</definedName>
    <definedName name="HORACIO">#REF!</definedName>
    <definedName name="HORACIO_2">"$#REF!.$L$66:$W$66"</definedName>
    <definedName name="HORACIO_3">"$#REF!.$L$66:$W$66"</definedName>
    <definedName name="HORI140">'[22]Analisis Detallado'!#REF!</definedName>
    <definedName name="HORI160">'[22]Analisis Detallado'!#REF!</definedName>
    <definedName name="HORI180">'[22]Analisis Detallado'!#REF!</definedName>
    <definedName name="HORI210">'[22]Analisis Detallado'!#REF!</definedName>
    <definedName name="HORI240">'[22]Analisis Detallado'!#REF!</definedName>
    <definedName name="HORI250">'[22]Analisis Detallado'!#REF!</definedName>
    <definedName name="HORI260">'[22]Analisis Detallado'!#REF!</definedName>
    <definedName name="HORI280">'[22]Analisis Detallado'!#REF!</definedName>
    <definedName name="HORI300">'[22]Analisis Detallado'!#REF!</definedName>
    <definedName name="HORI315">'[22]Analisis Detallado'!#REF!</definedName>
    <definedName name="HORI350">'[22]Analisis Detallado'!#REF!</definedName>
    <definedName name="HORI400">'[22]Analisis Detallado'!#REF!</definedName>
    <definedName name="horind100">#REF!</definedName>
    <definedName name="horind140">#REF!</definedName>
    <definedName name="horind180">#REF!</definedName>
    <definedName name="horind210">#REF!</definedName>
    <definedName name="HORM">[83]Analisis1!$E$13</definedName>
    <definedName name="horm.1.2">'[51]Ana. Horm mexc mort'!$D$70</definedName>
    <definedName name="horm.1.3">'[65]Ana. Horm mexc mort'!$D$53</definedName>
    <definedName name="horm.1.3.5">'[65]Ana. Horm mexc mort'!$D$61</definedName>
    <definedName name="Horm.Ind.140.Sin.Bomba">[58]Insumos!$E$35</definedName>
    <definedName name="Horm.Ind.180.Sin.Bomba">[58]Insumos!$E$37</definedName>
    <definedName name="Horm.Ind.210.Sin.Bomba">[58]Insumos!$E$39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24">#REF!</definedName>
    <definedName name="HORM124LIG">'[29]Analisis 2016 msp'!$F$2446</definedName>
    <definedName name="HORM124LIGADORA">#REF!</definedName>
    <definedName name="HORM124LIGAWINCHE">#REF!</definedName>
    <definedName name="HORM124M">[75]Analisis!$F$1047</definedName>
    <definedName name="HORM135">#REF!</definedName>
    <definedName name="HORM135_MANUAL">'[66]HORM. Y MORTEROS.'!$H$212</definedName>
    <definedName name="HORM135LIGADORA">#REF!</definedName>
    <definedName name="HORM135LIGAWINCHE">#REF!</definedName>
    <definedName name="HORM135M">[75]Analisis!$F$1023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#REF!</definedName>
    <definedName name="HORM350">#REF!</definedName>
    <definedName name="HORM400">#REF!</definedName>
    <definedName name="HORMFROT">#REF!</definedName>
    <definedName name="Hormigón_Industrial_180_Kg_cm2">[30]Insumos!$B$70:$D$70</definedName>
    <definedName name="Hormigón_Industrial_210_Kg_cm2">[84]Insumos!$B$71:$D$71</definedName>
    <definedName name="Hormigón_Industrial_210_Kg_cm2_1">[84]Insumos!$B$71:$D$71</definedName>
    <definedName name="Hormigón_Industrial_210_Kg_cm2_2">[84]Insumos!$B$71:$D$71</definedName>
    <definedName name="Hormigón_Industrial_210_Kg_cm2_3">[84]Insumos!$B$71:$D$71</definedName>
    <definedName name="Hormigón_Industrial_240_Kg_cm2">[8]Insumos!#REF!</definedName>
    <definedName name="HORMIGON100">#REF!</definedName>
    <definedName name="hormigon140">#REF!</definedName>
    <definedName name="hormigon180">#REF!</definedName>
    <definedName name="hormigon210">#REF!</definedName>
    <definedName name="hormigon240">#REF!</definedName>
    <definedName name="Hormigon240i">[33]MATERIALES!#REF!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es_Simples">'[85]Analisis de Costos'!$A$38</definedName>
    <definedName name="hormigonproteccionpilas">#REF!</definedName>
    <definedName name="HORMIGONSIMPLE">#REF!</definedName>
    <definedName name="HORMIGONVIGASPOSTENSADAS">#REF!</definedName>
    <definedName name="hormind210">#REF!</definedName>
    <definedName name="hr.grader.cat.140h">'[26]Tarifas de Alquiler de Equipo'!$I$29</definedName>
    <definedName name="hr.pala.cat.966c">'[26]Tarifas de Alquiler de Equipo'!$I$54</definedName>
    <definedName name="hr.retro.cat.225">'[26]Tarifas de Alquiler de Equipo'!$I$41</definedName>
    <definedName name="hr.retro.cat.416">'[26]Tarifas de Alquiler de Equipo'!$I$46</definedName>
    <definedName name="hr.RodDin.dinapac.ca25">'[26]Tarifas de Alquiler de Equipo'!$I$80</definedName>
    <definedName name="HWINCHE">#REF!</definedName>
    <definedName name="I">[9]A!#REF!</definedName>
    <definedName name="imocolocjuntas">[80]INSUMOS!$F$261</definedName>
    <definedName name="IMPERM.">#REF!</definedName>
    <definedName name="IMPEST">#REF!</definedName>
    <definedName name="IMPREV">#REF!</definedName>
    <definedName name="IMPREV.">#REF!</definedName>
    <definedName name="IMPREVISTO">#REF!</definedName>
    <definedName name="IMPREVISTO1">#REF!</definedName>
    <definedName name="IMPRIMACION">#REF!</definedName>
    <definedName name="IMTEPLA">'[43]anal term'!$G$1279</definedName>
    <definedName name="INCREM">#REF!</definedName>
    <definedName name="ind.var.pre">'[26]Analisis Unitarios'!$K$2</definedName>
    <definedName name="ingeniera">[47]M.O.!$C$10</definedName>
    <definedName name="ingi">#REF!</definedName>
    <definedName name="ingii">#REF!</definedName>
    <definedName name="ingiii">#REF!</definedName>
    <definedName name="ingiiii">#REF!</definedName>
    <definedName name="INO">[16]Materiales!$E$63</definedName>
    <definedName name="INOALARBCO">#REF!</definedName>
    <definedName name="INOALARBCOPVC">#REF!</definedName>
    <definedName name="INOALARCOL">#REF!</definedName>
    <definedName name="INOALARCOLPVC">#REF!</definedName>
    <definedName name="INOBCOSER">[86]Ana!$F$3970</definedName>
    <definedName name="INOBCOSTAPASERPVC">#REF!</definedName>
    <definedName name="INOBCOTAPASER">#REF!</definedName>
    <definedName name="INOBCOTAPASERPVC">#REF!</definedName>
    <definedName name="INODORO_BCO_TAPA">#REF!</definedName>
    <definedName name="INODOROC">'[29]Analisis 2016 msp'!$F$964</definedName>
    <definedName name="INODOROCAMBIO">'[29]Analisis 2016 msp'!$F$1033</definedName>
    <definedName name="INODOROFLUX">[40]Materiales!$E$558</definedName>
    <definedName name="inodorosimplex">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hn_2pulg">[45]INS!$E$216</definedName>
    <definedName name="ins_adap_hn_4pulg">[45]INS!$E$215</definedName>
    <definedName name="ins_adap_pe_0.5pulg">[45]INS!$E$256</definedName>
    <definedName name="ins_adap_pe_1.5pulg">[44]INS!$E$255</definedName>
    <definedName name="ins_adap_pe_2pulg">[44]INS!$E$254</definedName>
    <definedName name="ins_adap_pp_0.5pulg">[44]INS!$E$93</definedName>
    <definedName name="ins_adap_pp_0.75pulg">[44]INS!$E$92</definedName>
    <definedName name="ins_adap_pp_1.5pulg">[44]INS!$E$91</definedName>
    <definedName name="ins_adap_pp_2pulg">[44]INS!$E$90</definedName>
    <definedName name="ins_adap_pp_3pulg">[44]INS!$E$89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dap_pvc_3pulg">[45]INS!$E$284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ana_silica">[45]INS!$E$294</definedName>
    <definedName name="ins_arena_fina">#REF!</definedName>
    <definedName name="ins_arena_gruesa">#REF!</definedName>
    <definedName name="ins_aspersor_tipo_1">[45]INS!$E$257</definedName>
    <definedName name="ins_aspersor_tipo_2">[45]INS!$E$258</definedName>
    <definedName name="ins_aspersor_tipo_3">[45]INS!$E$259</definedName>
    <definedName name="ins_bañera">#REF!</definedName>
    <definedName name="ins_barra_unitrox">#REF!</definedName>
    <definedName name="ins_bidet">[45]INS!$E$128</definedName>
    <definedName name="ins_blocks_6pulg">#REF!</definedName>
    <definedName name="ins_blocks_8pulg">#REF!</definedName>
    <definedName name="ins_bomba_fosa_ascensor">[45]INS!$E$189</definedName>
    <definedName name="ins_bomba_incendio">[45]INS!$E$227</definedName>
    <definedName name="ins_bomba_jokey">[45]INS!$E$228</definedName>
    <definedName name="ins_bomba_piscina">[45]INS!$E$296</definedName>
    <definedName name="ins_bombas_presion_constante">[44]INS!$E$119</definedName>
    <definedName name="ins_boquilla_pp_0.375pulg">[44]INS!$E$103</definedName>
    <definedName name="ins_boquilla_pp_0.5pulg">[44]INS!$E$102</definedName>
    <definedName name="ins_boquilla_pp_0.75pulg">[44]INS!$E$101</definedName>
    <definedName name="ins_boquilla_pp_1.5pulg">[44]INS!$E$99</definedName>
    <definedName name="ins_boquilla_pp_1pulg">[44]INS!$E$100</definedName>
    <definedName name="ins_boquilla_pp_2pulg">[44]INS!$E$98</definedName>
    <definedName name="ins_boquilla_pp_3pulg">[44]INS!$E$97</definedName>
    <definedName name="ins_boquilla_pp_4pulg">[44]INS!$E$96</definedName>
    <definedName name="ins_breaker_90amp">[44]INS!$E$122</definedName>
    <definedName name="ins_calentador_electrico">#REF!</definedName>
    <definedName name="ins_carrito_piscina">[45]INS!$E$303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epillo_piscina">[45]INS!$E$304</definedName>
    <definedName name="ins_check_hor_2pulg">#REF!</definedName>
    <definedName name="ins_check_horizontal_3pulg">[45]INS!$E$113</definedName>
    <definedName name="ins_check_ver_3pulg">#REF!</definedName>
    <definedName name="ins_check_vertical_3pulg">[44]INS!$E$112</definedName>
    <definedName name="ins_clavo_acero">#REF!</definedName>
    <definedName name="ins_clavo_corriente">#REF!</definedName>
    <definedName name="ins_clorinador_para_agua_potable">[45]INS!$E$118</definedName>
    <definedName name="ins_clorinador_piscina">[45]INS!$E$297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hn_0.75pulgx90">[44]INS!$E$210</definedName>
    <definedName name="ins_codo_hn_1.5pulgx90">[44]INS!$E$209</definedName>
    <definedName name="ins_codo_hn_2pulgx90">[44]INS!$E$208</definedName>
    <definedName name="ins_codo_hn_3pulgx90">[44]INS!$E$207</definedName>
    <definedName name="ins_codo_hn_4pulgx90">[44]INS!$E$206</definedName>
    <definedName name="ins_codo_hn_6pulgx90">[44]INS!$E$205</definedName>
    <definedName name="ins_codo_pe_0.5pulgx90">[44]INS!$E$244</definedName>
    <definedName name="ins_codo_pe_0.75pulgx45">[44]INS!$E$247</definedName>
    <definedName name="ins_codo_pe_0.75pulgx90">[44]INS!$E$243</definedName>
    <definedName name="ins_codo_pe_1.5pulgx45">[44]INS!$E$245</definedName>
    <definedName name="ins_codo_pe_1.5pulgx90">[44]INS!$E$242</definedName>
    <definedName name="ins_codo_pe_1pulgx45">[44]INS!$E$246</definedName>
    <definedName name="ins_codo_pe_2pulgx90">[44]INS!$E$241</definedName>
    <definedName name="ins_codo_pp_0.5pulgx90">[44]INS!$E$82</definedName>
    <definedName name="ins_codo_pp_0.75pulgx90">[44]INS!$E$81</definedName>
    <definedName name="ins_codo_pp_1.5pulgx90">[44]INS!$E$79</definedName>
    <definedName name="ins_codo_pp_1pulgx90">[44]INS!$E$80</definedName>
    <definedName name="ins_codo_pp_2pulgx90">[44]INS!$E$78</definedName>
    <definedName name="ins_codo_pp_3pulgx90">[44]INS!$E$77</definedName>
    <definedName name="ins_codo_pp_4pulgx90">[44]INS!$E$76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drenaje_6pulgx45">[45]INS!$E$167</definedName>
    <definedName name="ins_codo_pvc_drenaje_6pulgx90">[45]INS!$E$171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.5pulgx90">[44]INS!$E$277</definedName>
    <definedName name="ins_codo_pvc_presion_1pulg">#REF!</definedName>
    <definedName name="ins_codo_pvc_presion_2pulg">#REF!</definedName>
    <definedName name="ins_codo_pvc_presion_2pulgx90">[44]INS!$E$276</definedName>
    <definedName name="ins_codo_pvc_presion_3pulg">#REF!</definedName>
    <definedName name="ins_codo_pvc_presion_3pulgx90">[44]INS!$E$275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trtina_baño">[45]INS!$E$139</definedName>
    <definedName name="ins_couplig_pvc_1.5pulg">[45]INS!$E$290</definedName>
    <definedName name="ins_couplig_pvc_2pulg">[45]INS!$E$289</definedName>
    <definedName name="ins_couplig_pvc_3pulg">[45]INS!$E$288</definedName>
    <definedName name="ins_couplig_pvc_4pulg">[44]INS!$E$287</definedName>
    <definedName name="ins_coupling_cpvc_1.5pulg">#REF!</definedName>
    <definedName name="ins_coupling_pp_0.75pulg">[44]INS!$E$94</definedName>
    <definedName name="ins_coupling_pvc_drenaje_3pulg">[44]INS!$E$180</definedName>
    <definedName name="ins_coupling_pvc_drenaje_4pulg">[44]INS!$E$179</definedName>
    <definedName name="ins_cubre_falta">#REF!</definedName>
    <definedName name="ins_drenaje_balcon_a">#REF!</definedName>
    <definedName name="ins_drenaje_balcon_b">#REF!</definedName>
    <definedName name="ins_drenaje_sotano">[45]INS!$E$190</definedName>
    <definedName name="ins_electrovalvula_1.5pulg">[45]INS!$E$262</definedName>
    <definedName name="ins_electrovalvula_2pulg">[44]INS!$E$261</definedName>
    <definedName name="ins_filtro_150psi_60x60pulg">[44]INS!$E$117</definedName>
    <definedName name="Ins_filtro_arean">[44]INS!$E$293</definedName>
    <definedName name="ins_flotas_agua_potable">[44]INS!$E$124</definedName>
    <definedName name="ins_fregadero">#REF!</definedName>
    <definedName name="ins_gabinete_proteccion_incendio">[45]INS!$E$219</definedName>
    <definedName name="ins_gasoil">#REF!</definedName>
    <definedName name="ins_grava_combinada">#REF!</definedName>
    <definedName name="ins_hidrante">[45]INS!$E$220</definedName>
    <definedName name="ins_inodoro">#REF!</definedName>
    <definedName name="ins_inyector_piscina">[45]INS!$E$298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anguera_piscina">[45]INS!$E$305</definedName>
    <definedName name="ins_manometro_gliserina_200PSI">[45]INS!$E$123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icroprocesador_velocidad_variable">[45]INS!$E$121</definedName>
    <definedName name="ins_mortero_13">#REF!</definedName>
    <definedName name="ins_mortero_14">#REF!</definedName>
    <definedName name="ins_niple_cromado">#REF!</definedName>
    <definedName name="ins_niple_hn_1.5pulg">[45]INS!$E$218</definedName>
    <definedName name="ins_niple_hn_4pulg">[45]INS!$E$217</definedName>
    <definedName name="ins_panel_contro_riego">[45]INS!$E$260</definedName>
    <definedName name="ins_parrilla_fodo_piscina">[45]INS!$E$300</definedName>
    <definedName name="ins_parrilla_piso">#REF!</definedName>
    <definedName name="ins_pedestal">[45]INS!$E$134</definedName>
    <definedName name="ins_pintura">#REF!</definedName>
    <definedName name="ins_plato_ducha">[45]INS!$E$131</definedName>
    <definedName name="ins_receptaculo_piscina">[45]INS!$E$299</definedName>
    <definedName name="ins_red_cpvc_0.75x0.5pulg">#REF!</definedName>
    <definedName name="ins_red_hg_3x2">#REF!</definedName>
    <definedName name="ins_red_hn_2x1.5pulg">[44]INS!$E$214</definedName>
    <definedName name="ins_red_hn_3x1.5pulg">[44]INS!$E$213</definedName>
    <definedName name="ins_red_hn_4x1.5pulg">[44]INS!$E$212</definedName>
    <definedName name="ins_red_hn_6x4pulg">[44]INS!$E$211</definedName>
    <definedName name="ins_red_pe_0.75x0.5pulg">[44]INS!$E$253</definedName>
    <definedName name="ins_red_pe_1.5x0.5pulg">[44]INS!$E$250</definedName>
    <definedName name="ins_red_pe_1.5x1pulg">[44]INS!$E$249</definedName>
    <definedName name="ins_red_pe_1x0.5pulg">[44]INS!$E$252</definedName>
    <definedName name="ins_red_pe_1x0.75pulg">[44]INS!$E$251</definedName>
    <definedName name="ins_red_pe_2x1.5pulg">[44]INS!$E$248</definedName>
    <definedName name="ins_red_pp_0.75x0.375pulg">[44]INS!$E$87</definedName>
    <definedName name="ins_red_pp_0.75x0.5pulg">[44]INS!$E$86</definedName>
    <definedName name="ins_red_pp_1.5x0.75pulg">[44]INS!$E$84</definedName>
    <definedName name="ins_red_pp_1.5x1pulg">[44]INS!$E$83</definedName>
    <definedName name="ins_red_pp_1x0.75pulg">[44]INS!$E$85</definedName>
    <definedName name="ins_red_pvc_3x2pulg">#REF!</definedName>
    <definedName name="ins_red_pvc_4x2pulg">#REF!</definedName>
    <definedName name="ins_red_pvc_4x3pulg">#REF!</definedName>
    <definedName name="ins_red_pvc_drenaje_3x2pulg">[44]INS!$E$176</definedName>
    <definedName name="ins_red_pvc_drenaje_4x3pulg">[44]INS!$E$175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d_pvc_presion_4x1.5pulg">[45]INS!$E$280</definedName>
    <definedName name="ins_red_pvc_presion_4x2pulg">[45]INS!$E$279</definedName>
    <definedName name="ins_red_pvc_presion_4x3pulg">[45]INS!$E$278</definedName>
    <definedName name="ins_regla">#REF!</definedName>
    <definedName name="ins_rejilla_imbornal_hf">[45]INS!$E$187</definedName>
    <definedName name="ins_rejilla_piso">[45]INS!$E$185</definedName>
    <definedName name="ins_rejilla_techo">#REF!</definedName>
    <definedName name="ins_sensor_lluvia">[45]INS!$E$263</definedName>
    <definedName name="ins_siamesa">[45]INS!$E$221</definedName>
    <definedName name="ins_sifon_1.5pulg">[45]INS!$E$182</definedName>
    <definedName name="ins_sifon_2pulg">#REF!</definedName>
    <definedName name="ins_skimer">[45]INS!$E$295</definedName>
    <definedName name="ins_soldadora_110v">[45]INS!$E$95</definedName>
    <definedName name="ins_supresora_golpe_ariete_0.75pulg">[45]INS!$E$115</definedName>
    <definedName name="ins_supresora_golpe_ariete_3pulg">[45]INS!$E$114</definedName>
    <definedName name="ins_tanque_hidroneumatico_210gls">[44]INS!$E$120</definedName>
    <definedName name="ins_tapa_pesada_hf">[44]INS!$E$186</definedName>
    <definedName name="ins_tapon_pvc_1.5pulg">[44]INS!$E$292</definedName>
    <definedName name="ins_tapon_pvc_3pulg">[44]INS!$E$291</definedName>
    <definedName name="ins_tapon_rejistro_pvc_drenaje_2pulg">[44]INS!$E$178</definedName>
    <definedName name="ins_tapon_rejistro_pvc_drenaje_4pulg">[44]INS!$E$177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hn_1.5x1.5pulg">[45]INS!$E$204</definedName>
    <definedName name="ins_tee_hn_2x1.5pulg">[44]INS!$E$203</definedName>
    <definedName name="ins_tee_hn_2x2pulg">[44]INS!$E$202</definedName>
    <definedName name="ins_tee_hn_3x3pulg">[44]INS!$E$201</definedName>
    <definedName name="ins_tee_hn_4x4pulg">[44]INS!$E$200</definedName>
    <definedName name="ins_tee_hn_6x6pulg">[44]INS!$E$199</definedName>
    <definedName name="ins_tee_pe_0.5x0.5pulg">[44]INS!$E$240</definedName>
    <definedName name="ins_tee_pe_0.75x0.75pulg">[44]INS!$E$239</definedName>
    <definedName name="ins_tee_pe_1.5x1.5pulg">[44]INS!$E$237</definedName>
    <definedName name="ins_tee_pe_1x1pulg">[44]INS!$E$238</definedName>
    <definedName name="ins_tee_pe_2x2pulg">[44]INS!$E$236</definedName>
    <definedName name="ins_tee_pp_0.5x0.5pulg">[44]INS!$E$75</definedName>
    <definedName name="ins_tee_pp_0.75x0.5pulg">[44]INS!$E$74</definedName>
    <definedName name="ins_tee_pp_0.75x0.75pulg">[44]INS!$E$73</definedName>
    <definedName name="ins_tee_pp_1.5x1.5pulg">[44]INS!$E$70</definedName>
    <definedName name="ins_tee_pp_1x0.75pulg">[44]INS!$E$72</definedName>
    <definedName name="ins_tee_pp_1x1pulg">[44]INS!$E$71</definedName>
    <definedName name="ins_tee_pp_2x1pulg">[44]INS!$E$69</definedName>
    <definedName name="ins_tee_pp_2x2pulg">[44]INS!$E$68</definedName>
    <definedName name="ins_tee_pp_3x3pulg">[44]INS!$E$67</definedName>
    <definedName name="ins_tee_pp_4x4pulg">[44]INS!$E$66</definedName>
    <definedName name="ins_tee_pvc_presion_0.5pulg">#REF!</definedName>
    <definedName name="ins_tee_pvc_presion_0.75pulg">#REF!</definedName>
    <definedName name="ins_tee_pvc_presion_1.5pulg">#REF!</definedName>
    <definedName name="ins_tee_pvc_presion_1.5x1.5pulg">[44]INS!$E$274</definedName>
    <definedName name="ins_tee_pvc_presion_1pulg">#REF!</definedName>
    <definedName name="ins_tee_pvc_presion_2pulg">#REF!</definedName>
    <definedName name="ins_tee_pvc_presion_2x2pulg">[44]INS!$E$273</definedName>
    <definedName name="ins_tee_pvc_presion_3pulg">#REF!</definedName>
    <definedName name="ins_tee_pvc_presion_3x3pulg">[44]INS!$E$272</definedName>
    <definedName name="ins_tee_pvc_presion_4x4pulg">[44]INS!$E$271</definedName>
    <definedName name="ins_tee_yee_pvc_drenaje_2X2pulg">[44]INS!$E$159</definedName>
    <definedName name="ins_tee_yee_pvc_drenaje_3X2pulg">[44]INS!$E$158</definedName>
    <definedName name="ins_tee_yee_pvc_drenaje_3X3pulg">[44]INS!$E$157</definedName>
    <definedName name="ins_tee_yee_pvc_drenaje_4X3pulg">[44]INS!$E$156</definedName>
    <definedName name="ins_tee_yee_pvc_drenaje_4X4pulg">[44]INS!$E$155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hn_0.75pulg">[44]INS!$E$198</definedName>
    <definedName name="ins_tub_hn_1.5pulg">[44]INS!$E$197</definedName>
    <definedName name="ins_tub_hn_2pulg">[44]INS!$E$196</definedName>
    <definedName name="ins_tub_hn_3pulg">[44]INS!$E$195</definedName>
    <definedName name="ins_tub_hn_4pulg">[44]INS!$E$194</definedName>
    <definedName name="ins_tub_hn_6pulg">[44]INS!$E$193</definedName>
    <definedName name="ins_tub_pe_pn10_0.5pulg">[44]INS!$E$235</definedName>
    <definedName name="ins_tub_pe_pn10_0.75pulg">[44]INS!$E$234</definedName>
    <definedName name="ins_tub_pe_pn10_1.5pulg">[44]INS!$E$232</definedName>
    <definedName name="ins_tub_pe_pn10_1pulg">[44]INS!$E$233</definedName>
    <definedName name="ins_tub_pe_pn10_2pulg">[44]INS!$E$231</definedName>
    <definedName name="ins_tub_pp_0.375pulg">[44]INS!$E$65</definedName>
    <definedName name="ins_tub_pp_0.5pulg">[44]INS!$E$64</definedName>
    <definedName name="ins_tub_pp_0.75pulg">[44]INS!$E$63</definedName>
    <definedName name="ins_tub_pp_1.5pulg">[44]INS!$E$61</definedName>
    <definedName name="ins_tub_pp_1pulg">[44]INS!$E$62</definedName>
    <definedName name="ins_tub_pp_2pulg">[44]INS!$E$60</definedName>
    <definedName name="ins_tub_pp_3pulg">[44]INS!$E$59</definedName>
    <definedName name="ins_tub_pp_4pulg">[44]INS!$E$58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1.5pulg">[44]INS!$E$270</definedName>
    <definedName name="ins_tub_pvc_sdr26_2pulg">#REF!</definedName>
    <definedName name="ins_tub_pvc_sdr26_3pulg">#REF!</definedName>
    <definedName name="ins_tub_pvc_sdr26_4pulg">[45]INS!$E$267</definedName>
    <definedName name="ins_tub_pvc_sdr32.5_2pulg">[45]INS!$E$154</definedName>
    <definedName name="ins_tub_pvc_sdr32.5_3pulg">[45]INS!$E$153</definedName>
    <definedName name="ins_tub_pvc_sdr32.5_4pulg">#REF!</definedName>
    <definedName name="ins_tub_pvc_sdr32.5_6pulg">#REF!</definedName>
    <definedName name="ins_tub_pvc_sdr32.5_8pulg">[45]INS!$E$150</definedName>
    <definedName name="ins_tubo_flexible">#REF!</definedName>
    <definedName name="ins_tubo_telecopico">[45]INS!$E$301</definedName>
    <definedName name="ins_tuerca_0.375pulg">#REF!</definedName>
    <definedName name="ins_tuerca_0.5pulg">#REF!</definedName>
    <definedName name="ins_vacum">[45]INS!$E$302</definedName>
    <definedName name="ins_valvula_0.5pulg">[45]INS!$E$108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3pulg">[45]INS!$E$104</definedName>
    <definedName name="ins_valvula_aire_1pulg">[45]INS!$E$116</definedName>
    <definedName name="ins_valvula_mariposa_1.5pulg">[45]INS!$E$226</definedName>
    <definedName name="ins_valvula_mariposa_2pulg">[45]INS!$E$225</definedName>
    <definedName name="ins_valvula_mariposa_3pulg">[44]INS!$E$224</definedName>
    <definedName name="ins_valvula_mariposa_4pulg">[44]INS!$E$223</definedName>
    <definedName name="ins_valvula_mariposa_6pulg">[44]INS!$E$222</definedName>
    <definedName name="ins_valvula_reguladora_1.5pulg">[44]INS!$E$111</definedName>
    <definedName name="ins_valvula_reguladora_1pulg">#REF!</definedName>
    <definedName name="ins_valvula_reguladora_2pulg">#REF!</definedName>
    <definedName name="ins_valvula_reguladora_4pulg">[45]INS!$E$109</definedName>
    <definedName name="ins_varilla_0.375pulg">#REF!</definedName>
    <definedName name="ins_varilla_0.5pulg">#REF!</definedName>
    <definedName name="ins_yee_pvc_drenaje_2pulg">#REF!</definedName>
    <definedName name="ins_yee_pvc_drenaje_2X2pulg">[45]INS!$E$166</definedName>
    <definedName name="ins_yee_pvc_drenaje_3pulg">#REF!</definedName>
    <definedName name="ins_yee_pvc_drenaje_3X2pulg">[45]INS!$E$165</definedName>
    <definedName name="ins_yee_pvc_drenaje_3X3pulg">[44]INS!$E$164</definedName>
    <definedName name="ins_yee_pvc_drenaje_4pulg">#REF!</definedName>
    <definedName name="ins_yee_pvc_drenaje_4X2pulg">[44]INS!$E$163</definedName>
    <definedName name="ins_yee_pvc_drenaje_4X3pulg">[44]INS!$E$162</definedName>
    <definedName name="ins_yee_pvc_drenaje_4X4pulg">[44]INS!$E$161</definedName>
    <definedName name="ins_yee_pvc_drenaje_6X4pulg">[44]INS!$E$160</definedName>
    <definedName name="INSTVENT">#REF!</definedName>
    <definedName name="INSUMO_1">#REF!</definedName>
    <definedName name="Int">#REF!</definedName>
    <definedName name="Interest_Rate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INTERRUPTOR3VIAS">[16]Materiales!$E$787</definedName>
    <definedName name="INTERRUPTOR4VIAS">[16]Materiales!$E$788</definedName>
    <definedName name="INTERRUPTORDOBLE">[16]Materiales!$E$785</definedName>
    <definedName name="INTERRUPTORPILOTO">#REF!</definedName>
    <definedName name="INTERRUPTORSENCILLO">[16]Materiales!$E$784</definedName>
    <definedName name="INTERRUPTORTRIPLE">[16]Materiales!$E$786</definedName>
    <definedName name="ints">#REF!</definedName>
    <definedName name="itabo">#REF!</definedName>
    <definedName name="ITBIS">[48]Ins!$E$4</definedName>
    <definedName name="ITBS">#REF!</definedName>
    <definedName name="Item2">#N/A</definedName>
    <definedName name="iu">#REF!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">[16]M.O.!$C$489</definedName>
    <definedName name="JAGS">#REF!</definedName>
    <definedName name="jminimo">#REF!</definedName>
    <definedName name="Jose">[77]INSUMOS!#REF!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JUNTACERA">[16]Materiales!$E$564</definedName>
    <definedName name="jy">[42]M.O.!#REF!</definedName>
    <definedName name="k">#REF!</definedName>
    <definedName name="kerosene">#REF!</definedName>
    <definedName name="khvf">#REF!</definedName>
    <definedName name="kijop">#REF!</definedName>
    <definedName name="Kilometro">[33]EQUIPOS!$I$25</definedName>
    <definedName name="kk">#REF!</definedName>
    <definedName name="komatsu">'[28]Listado Equipos a utilizar'!#REF!</definedName>
    <definedName name="L">#REF!</definedName>
    <definedName name="LABORATORIO">[48]Ins!$C$648</definedName>
    <definedName name="LADRILLOS_4x8x2">#REF!</definedName>
    <definedName name="LAMP">[16]Materiales!$E$57</definedName>
    <definedName name="LAMP1">[25]Analisis!#REF!</definedName>
    <definedName name="LAMPARA_FLUORESC_2x4">#REF!</definedName>
    <definedName name="LAMPARAS_DE_1500W_220V">[52]INSU!$B$41</definedName>
    <definedName name="LAMPSECADOR">[16]Materiales!$E$60</definedName>
    <definedName name="LAQUEAR_MADERA">#REF!</definedName>
    <definedName name="LARRASTRE4SDR41MCONTRA">#REF!</definedName>
    <definedName name="LARRASTRE6SDR41MCONTRA">#REF!</definedName>
    <definedName name="Last_Row">IF([0]!Values_Entered,Header_Row+[0]!Number_of_Payments,Header_Row)</definedName>
    <definedName name="LATEX">#REF!</definedName>
    <definedName name="Lav">#REF!</definedName>
    <definedName name="LAVADERO_DOBLE">#REF!</definedName>
    <definedName name="LAVADERO_GRANITO_SENCILLO">#REF!</definedName>
    <definedName name="LAVADERODOBLE">[16]Materiales!$E$566</definedName>
    <definedName name="LAVADEROSENCILLO">[16]Materiales!$E$565</definedName>
    <definedName name="LAVAMANO_19x17_BCO">#REF!</definedName>
    <definedName name="LAVAMANOS">[16]Materiales!$E$568</definedName>
    <definedName name="LAVAMANOSC">'[29]Analisis 2016 msp'!$F$1278</definedName>
    <definedName name="LAVAMANOSCAMBIO">'[29]Analisis 2016 msp'!$F$1379</definedName>
    <definedName name="LAVGRA1BCO">#REF!</definedName>
    <definedName name="LAVGRA1BCOPVC">#REF!</definedName>
    <definedName name="LAVGRA2BCO">#REF!</definedName>
    <definedName name="LAVGRA2BCOPVC">#REF!</definedName>
    <definedName name="Lavm">#REF!</definedName>
    <definedName name="LAVM1917BCO">#REF!</definedName>
    <definedName name="LAVM1917BCOPVC">#REF!</definedName>
    <definedName name="LAVM1917COL">#REF!</definedName>
    <definedName name="LAVM1917COLPVC">#REF!</definedName>
    <definedName name="LAVMOVABCO">#REF!</definedName>
    <definedName name="LAVMOVABCOPVC">#REF!</definedName>
    <definedName name="LAVMOVACOL">#REF!</definedName>
    <definedName name="LAVMOVACOLPVC">#REF!</definedName>
    <definedName name="LAVMSERBCO">[87]Ana!$F$4203</definedName>
    <definedName name="LAVMSERBCOPVC">#REF!</definedName>
    <definedName name="LAVOVAEMPBCOCONTRA">#REF!</definedName>
    <definedName name="lbalmbre18">#REF!</definedName>
    <definedName name="Ligado_y_vaciado">#REF!</definedName>
    <definedName name="Ligado_y_vaciado_2">#N/A</definedName>
    <definedName name="Ligado_y_vaciado_3">#N/A</definedName>
    <definedName name="Ligado_y_Vaciado_a_Mano">[30]Insumos!$B$136:$D$136</definedName>
    <definedName name="Ligado_y_Vaciado_con_ligadora_y_Winche">[8]Insumos!#REF!</definedName>
    <definedName name="Ligado_y_Vaciado_Hormigón_Industrial_____20_M3">[8]Insumos!#REF!</definedName>
    <definedName name="Ligado_y_Vaciado_Hormigón_Industrial_____4_M3">[8]Insumos!#REF!</definedName>
    <definedName name="Ligado_y_Vaciado_Hormigón_Industrial___10__20_M3">[8]Insumos!#REF!</definedName>
    <definedName name="Ligado_y_Vaciado_Hormigón_Industrial___4__10_M3">[8]Insumos!#REF!</definedName>
    <definedName name="ligadohormigon">[33]OBRAMANO!#REF!</definedName>
    <definedName name="LIGADORA">[25]Analisis!#REF!</definedName>
    <definedName name="Ligadora_de_1_funda">#REF!</definedName>
    <definedName name="Ligadora_de_1_funda_2">#N/A</definedName>
    <definedName name="Ligadora_de_1_funda_3">#N/A</definedName>
    <definedName name="Ligadora_de_2_funda">#REF!</definedName>
    <definedName name="Ligadora_de_2_funda_2">#N/A</definedName>
    <definedName name="Ligadora_de_2_funda_3">#N/A</definedName>
    <definedName name="Ligadora2fdas">#REF!</definedName>
    <definedName name="LIGALIGA">#REF!</definedName>
    <definedName name="LIGAWINCHE">#REF!</definedName>
    <definedName name="limp.des.destronque">'[26]Analisis Unitarios'!$E$500</definedName>
    <definedName name="LIMPESC">#REF!</definedName>
    <definedName name="limpi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'[36]ANALISIS STO DGO'!#REF!</definedName>
    <definedName name="LINEA_DE_CONDUC">#N/A</definedName>
    <definedName name="lineout" hidden="1">'[36]ANALISIS STO DGO'!#REF!</definedName>
    <definedName name="lista">#REF!</definedName>
    <definedName name="LISTADO">#REF!</definedName>
    <definedName name="Listelos_de_20_Cms_en_Baños">[30]Insumos!$B$44:$D$44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ANGULAR1_2O3_8">[16]Materiales!$E$572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HORRO1_2">[16]Materiales!$E$573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#REF!</definedName>
    <definedName name="llavetratamientomoldes_2">#N/A</definedName>
    <definedName name="llavetratamientomoldes_3">#N/A</definedName>
    <definedName name="LLAVIN">[16]Materiales!$E$725</definedName>
    <definedName name="LLAVIN_PUERTA">#REF!</definedName>
    <definedName name="LLAVINCOR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LENADOHUECOS">#REF!</definedName>
    <definedName name="LLENADOHUECOS20">[16]M.O.!$C$114</definedName>
    <definedName name="LLENADOHUECOS40">[16]M.O.!$C$115</definedName>
    <definedName name="LLENADOHUECOS60">#REF!</definedName>
    <definedName name="LLENADOHUECOS80">[16]M.O.!$C$117</definedName>
    <definedName name="LMEMBAJADOR">#REF!</definedName>
    <definedName name="Loan_Amount">#REF!</definedName>
    <definedName name="Loan_Start">#REF!</definedName>
    <definedName name="Loan_Years">#REF!</definedName>
    <definedName name="losa">#REF!</definedName>
    <definedName name="Losa.piso.8cm">[88]Análisis!$N$439</definedName>
    <definedName name="Losa.techo.Inclinada">[58]Análisis!$D$256</definedName>
    <definedName name="LOSA_10">[81]Análisis!$H$1332</definedName>
    <definedName name="LOSA12">#REF!</definedName>
    <definedName name="LOSA20">#REF!</definedName>
    <definedName name="LOSA30">#REF!</definedName>
    <definedName name="losetacriolla">#REF!</definedName>
    <definedName name="Losetas_30x30_Italianas___S_350">[8]Insumos!#REF!</definedName>
    <definedName name="Losetas_33x33_Italianas____Granito_Rosa">[8]Insumos!#REF!</definedName>
    <definedName name="Losetas_de_Barro_exagonal_Grande_C_Transp.">[8]Insumos!#REF!</definedName>
    <definedName name="Losetas_de_Barro_Feria_Grande_C_Transp.">[8]Insumos!#REF!</definedName>
    <definedName name="LOSPRADOS___0">"HOJA1"</definedName>
    <definedName name="LOSPRADOS___10">"HOJA1"</definedName>
    <definedName name="LOSPRADOS___11">"HOJA1"</definedName>
    <definedName name="LOSPRADOS___12">"HOJA1"</definedName>
    <definedName name="LOSPRADOS___13">"HOJA1"</definedName>
    <definedName name="LOSPRADOS___14">"HOJA1"</definedName>
    <definedName name="LOSPRADOS___15">"HOJA1"</definedName>
    <definedName name="LOSPRADOS___16">"HOJA1"</definedName>
    <definedName name="LOSPRADOS___17">"HOJA1"</definedName>
    <definedName name="LOSPRADOS___18">"HOJA1"</definedName>
    <definedName name="LOSPRADOS___2">"HOJA1"</definedName>
    <definedName name="LOSPRADOS___21">"HOJA1"</definedName>
    <definedName name="LOSPRADOS___3">"HOJA1"</definedName>
    <definedName name="LOSPRADOS___4">"HOJA1"</definedName>
    <definedName name="LOSPRADOS___6">"HOJA1"</definedName>
    <definedName name="LOSPRADOS___7">"HOJA1"</definedName>
    <definedName name="LOSPRADOS___8">"HOJA1"</definedName>
    <definedName name="LOSPRADOS___9">"HOJA1"</definedName>
    <definedName name="LUBRICANTE">#REF!</definedName>
    <definedName name="lubricantes">[89]Materiales!$K$15</definedName>
    <definedName name="Luces">#REF!</definedName>
    <definedName name="luz">#REF!</definedName>
    <definedName name="LUZCENITAL">#REF!</definedName>
    <definedName name="LUZPARQEMT">#REF!</definedName>
    <definedName name="m">[90]Insumos!$I$3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'[51]Costos Mano de Obra'!$O$52</definedName>
    <definedName name="M.T.">[91]A!#REF!</definedName>
    <definedName name="M_O_Armadura_Columna">[30]Insumos!$B$78:$D$78</definedName>
    <definedName name="M_O_Armadura_Dintel_y_Viga">[30]Insumos!$B$79:$D$79</definedName>
    <definedName name="M_O_Cantos">[30]Insumos!$B$99:$D$99</definedName>
    <definedName name="M_O_Carpintero_2da._Categoría">[30]Insumos!$B$96:$D$96</definedName>
    <definedName name="M_O_Cerámica_Italiana_en_Pared">[30]Insumos!$B$102:$D$102</definedName>
    <definedName name="M_O_Colocación_Adoquines">[30]Insumos!$B$104:$D$104</definedName>
    <definedName name="M_O_Colocación_de_Bloques_de_4">[30]Insumos!$B$105:$D$105</definedName>
    <definedName name="M_O_Colocación_de_Bloques_de_6">[30]Insumos!$B$106:$D$106</definedName>
    <definedName name="M_O_Colocación_de_Bloques_de_8">[30]Insumos!$B$107:$D$107</definedName>
    <definedName name="M_O_Colocación_Listelos">[30]Insumos!$B$114:$D$114</definedName>
    <definedName name="M_O_Colocación_Piso_Cerámica_Criolla">[30]Insumos!$B$108:$D$108</definedName>
    <definedName name="M_O_Colocación_Piso_de_Granito_40_X_40">[30]Insumos!$B$111:$D$111</definedName>
    <definedName name="M_O_Colocación_Zócalos_de_Cerámica">[30]Insumos!$B$113:$D$113</definedName>
    <definedName name="M_O_Confección_de_Andamios">[30]Insumos!$B$115:$D$115</definedName>
    <definedName name="M_O_Construcción_Acera_Frotada_y_Violinada">[30]Insumos!$B$116:$D$116</definedName>
    <definedName name="M_O_Corte_y_Amarre_de_Varilla">[30]Insumos!$B$119:$D$119</definedName>
    <definedName name="M_O_Elaboración__Vaciado_y_Frotado_Losa_de_Piso">[8]Insumos!#REF!</definedName>
    <definedName name="M_O_Elaboración_Cámara_Inspección">[30]Insumos!$B$120:$D$120</definedName>
    <definedName name="M_O_Elaboración_Trampa_de_Grasa">[30]Insumos!$B$121:$D$121</definedName>
    <definedName name="M_O_Encofrado_y_Desenc._Muros_Cara">[8]Insumos!#REF!</definedName>
    <definedName name="M_O_Envarillado_de_Escalera">[30]Insumos!$B$81:$D$81</definedName>
    <definedName name="M_O_Fino_de_Techo_Inclinado">[30]Insumos!$B$83:$D$83</definedName>
    <definedName name="M_O_Fino_de_Techo_Plano">[30]Insumos!$B$84:$D$84</definedName>
    <definedName name="M_O_Fraguache">[8]Insumos!#REF!</definedName>
    <definedName name="M_O_Goteros_Colgantes">[30]Insumos!$B$85:$D$85</definedName>
    <definedName name="M_O_Llenado_de_huecos">[30]Insumos!$B$86:$D$86</definedName>
    <definedName name="M_O_Maestro">[30]Insumos!$B$87:$D$87</definedName>
    <definedName name="M_O_Malla_Eléctro_Soldada">[8]Insumos!#REF!</definedName>
    <definedName name="M_O_Obrero_Ligado">[30]Insumos!$B$88:$D$88</definedName>
    <definedName name="M_O_Pañete_Maestreado_Exterior">[30]Insumos!$B$91:$D$91</definedName>
    <definedName name="M_O_Pañete_Maestreado_Interior">[30]Insumos!$B$92:$D$92</definedName>
    <definedName name="M_O_Preparación_del_Terreno">[30]Insumos!$B$94:$D$94</definedName>
    <definedName name="M_O_Quintal_Trabajado">[30]Insumos!$B$77:$D$77</definedName>
    <definedName name="M_O_Regado__Compactación__Mojado__Trasl.Mat.__A_M">[30]Insumos!$B$132:$D$132</definedName>
    <definedName name="M_O_Regado_Mojado_y_Apisonado____Material_Granular_y_Arena">[8]Insumos!#REF!</definedName>
    <definedName name="M_O_Repello">[8]Insumos!#REF!</definedName>
    <definedName name="M_O_Subida_de_Acero_para_Losa">[30]Insumos!$B$82:$D$82</definedName>
    <definedName name="M_O_Subida_de_Materiales">[30]Insumos!$B$95:$D$95</definedName>
    <definedName name="M_O_Técnico_Calificado">[30]Insumos!$B$149:$D$149</definedName>
    <definedName name="M_O_Zabaletas">[30]Insumos!$B$98:$D$98</definedName>
    <definedName name="m2ceramica">#REF!</definedName>
    <definedName name="m3arena">#REF!</definedName>
    <definedName name="m3arepanete">#REF!</definedName>
    <definedName name="m3grava">#REF!</definedName>
    <definedName name="MA">'[16]MANO DE OBRA'!$C$10</definedName>
    <definedName name="MAAL">[19]MOJornal!$D$31</definedName>
    <definedName name="MACA">[19]MOJornal!$D$32</definedName>
    <definedName name="MACHETE">#REF!</definedName>
    <definedName name="MACO">#REF!</definedName>
    <definedName name="MADALQ">'[22]Analisis Detallado'!#REF!</definedName>
    <definedName name="MADB">'[22]Analisis Detallado'!#REF!</definedName>
    <definedName name="MADE">[19]MOJornal!$D$33</definedName>
    <definedName name="MADEMTECHOHAMALLA">#REF!</definedName>
    <definedName name="MADEMTECHOHAVAR">#REF!</definedName>
    <definedName name="MADERA">#REF!</definedName>
    <definedName name="Madera_2">#N/A</definedName>
    <definedName name="Madera_3">#N/A</definedName>
    <definedName name="Madera_P2">#REF!</definedName>
    <definedName name="MADERAC">#REF!</definedName>
    <definedName name="MADMU">[32]Jornal!$D$134</definedName>
    <definedName name="MAEB">[19]MOJornal!$D$34</definedName>
    <definedName name="MAEL">[19]MOJornal!$D$35</definedName>
    <definedName name="Maestro">#REF!</definedName>
    <definedName name="Maestro_de_Obras_Viales">'[49]MANO DE OBRA'!$C$60</definedName>
    <definedName name="MAESTROCARP">[48]Ins!#REF!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LLA2.310X10">[24]Materiales!$D$709</definedName>
    <definedName name="MALLA2.315X15">[16]Materiales!$D$708</definedName>
    <definedName name="MALLACICL6HG">#REF!</definedName>
    <definedName name="mallaelectrosoldada">[68]I.HORMIGON!$G$11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T">[16]Materiales!$E$38</definedName>
    <definedName name="mante.puerta">#REF!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NTTRANSITO">[92]MANT.TRANSITO!$H$27</definedName>
    <definedName name="MAOMP">[19]MOJornal!$G$37</definedName>
    <definedName name="MAPI">[19]MOJornal!$D$38</definedName>
    <definedName name="MAPL">[19]MOJornal!$D$39</definedName>
    <definedName name="maquito">'[28]Listado Equipos a utilizar'!#REF!</definedName>
    <definedName name="MARCO_PUERTA_PINO">#REF!</definedName>
    <definedName name="MARCOCA">#REF!</definedName>
    <definedName name="MARCOPI">#REF!</definedName>
    <definedName name="Marcos_de_Pino_Americano">[8]Insumos!#REF!</definedName>
    <definedName name="MARMOLITE">[75]Analisis!$E$156</definedName>
    <definedName name="marmolpiso">#REF!</definedName>
    <definedName name="martillo">#REF!</definedName>
    <definedName name="MAT_ACERO">#REF!</definedName>
    <definedName name="MAT_AGREGADOS">#REF!</definedName>
    <definedName name="MAT_BLOQUES">#REF!</definedName>
    <definedName name="MAT_CARP.">#REF!</definedName>
    <definedName name="MAT_CEMENTOS">#REF!</definedName>
    <definedName name="MAT_CERRAJ.">#REF!</definedName>
    <definedName name="MAT_HORM._I">#REF!</definedName>
    <definedName name="MAT_MOVTO_TIERR">#REF!</definedName>
    <definedName name="MAT_PINTURA">#REF!</definedName>
    <definedName name="MAT_PINTURAS">#REF!</definedName>
    <definedName name="MAT_PLAFONES">#REF!</definedName>
    <definedName name="MAT_REVEST.">#REF!</definedName>
    <definedName name="MAT_VENTANAS">#REF!</definedName>
    <definedName name="Material_Base">[8]Insumos!#REF!</definedName>
    <definedName name="Material_Granular____Cascajo_T_Yubazo">[8]Insumos!#REF!</definedName>
    <definedName name="MATERIAL_RELLENO">#REF!</definedName>
    <definedName name="MATERIALES">#REF!</definedName>
    <definedName name="MATHORMINDUST180">[93]MATERIALES!$H$1426</definedName>
    <definedName name="MATMADERAPINOP2">[93]MATERIALES!$H$27</definedName>
    <definedName name="MATMALLAELECTROSOLDADA20X20">[93]MATERIALES!$H$12</definedName>
    <definedName name="MAVA">[19]MOJornal!$D$40</definedName>
    <definedName name="MBA">#REF!</definedName>
    <definedName name="MBR">#REF!</definedName>
    <definedName name="MEDESFB23">[43]Mat!$D$62</definedName>
    <definedName name="mes.camion.transp">'[26]Analisis Unitarios'!$F$58</definedName>
    <definedName name="mes.camioneta">'[26]Analisis Unitarios'!$F$57</definedName>
    <definedName name="mes.contable">'[26]Analisis Unitarios'!$F$6</definedName>
    <definedName name="mes.equipo.topo">'[26]Analisis Unitarios'!$F$20</definedName>
    <definedName name="mes.guarda.al">'[26]Analisis Unitarios'!$F$8</definedName>
    <definedName name="mes.ing.fre">'[26]Analisis Unitarios'!$F$5</definedName>
    <definedName name="mes.ing.res">'[26]Analisis Unitarios'!$F$4</definedName>
    <definedName name="mes.secretaria">'[26]Analisis Unitarios'!$F$7</definedName>
    <definedName name="mes.sereno">'[26]Analisis Unitarios'!$F$9</definedName>
    <definedName name="meses.proyecto">'[26]Analisis Unitarios'!$K$3</definedName>
    <definedName name="MEXCLADORA_LAVAMANOS">#REF!</definedName>
    <definedName name="Mez">#REF!</definedName>
    <definedName name="MEZCALAREPMOR">#REF!</definedName>
    <definedName name="MEZCBAN">#REF!</definedName>
    <definedName name="MEZCBIDET">#REF!</definedName>
    <definedName name="MEZCFREG">#REF!</definedName>
    <definedName name="MEZCLA_CAL_ARENA_PISOS">#REF!</definedName>
    <definedName name="MEZCLA1.3">[75]Analisis!$F$22</definedName>
    <definedName name="MEZCLA1.4">[75]Analisis!$F$36</definedName>
    <definedName name="MEZCLA125">#REF!</definedName>
    <definedName name="MEZCLA13">#REF!</definedName>
    <definedName name="MEZCLA14">#REF!</definedName>
    <definedName name="MezclaAntillana">#REF!</definedName>
    <definedName name="MEZCLADORAFREGADERO">[16]Materiales!$E$582</definedName>
    <definedName name="MEZCLAE">'[29]Analisis 2016 msp'!#REF!</definedName>
    <definedName name="MEZCLANATILLA">#REF!</definedName>
    <definedName name="MEZCLAP">'[29]Analisis 2016 msp'!#REF!</definedName>
    <definedName name="MEZCLAV">#REF!</definedName>
    <definedName name="MEZCLLAVSENC">[16]Materiales!$E$585</definedName>
    <definedName name="MEZEMP">#REF!</definedName>
    <definedName name="MKLLL">#REF!</definedName>
    <definedName name="mlzocalo">#REF!</definedName>
    <definedName name="mo.cer.pared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">[32]Jornal!$D$178</definedName>
    <definedName name="MOACERA">[16]M.O.!$C$41</definedName>
    <definedName name="moacero">#REF!</definedName>
    <definedName name="moaceroaltaresitencia">#REF!</definedName>
    <definedName name="MOBADEN">#REF!</definedName>
    <definedName name="MOBASECON">#REF!</definedName>
    <definedName name="MOCANTOS">[16]M.O.!$C$51</definedName>
    <definedName name="MOCAPATER">#REF!</definedName>
    <definedName name="MOCARETEO">[16]M.O.!$C$53</definedName>
    <definedName name="mocarpinteria">#REF!</definedName>
    <definedName name="MOCERCRI1520PARED">[16]M.O.!$C$189</definedName>
    <definedName name="MOCERIMP1520PARED">#REF!</definedName>
    <definedName name="MOCERIMP3040PARED">'[40]M.O. (2)'!$C$192</definedName>
    <definedName name="MOCONTEN553015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CIMHA">#REF!</definedName>
    <definedName name="MODEMTECHOTEJA">#REF!</definedName>
    <definedName name="MODESAGUE3Y4">[16]M.O.!$C$647</definedName>
    <definedName name="MOEMPANETECOL">[16]M.O.!$C$55</definedName>
    <definedName name="MOEMPANETEEXT">#REF!</definedName>
    <definedName name="MOEMPANETEINT">[16]M.O.!$C$58</definedName>
    <definedName name="MOEMPANETERASGADO">[16]M.O.!$C$61</definedName>
    <definedName name="MOEMPANETETECHO">#REF!</definedName>
    <definedName name="MOEMPANETETECHO1">[16]M.O.!$C$63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TRIAS">[16]M.O.!$C$66</definedName>
    <definedName name="MOFINOBER">#REF!</definedName>
    <definedName name="MOFINOHOR">[16]M.O.!$C$276</definedName>
    <definedName name="MOFINOINCL">[16]M.O.!$C$277</definedName>
    <definedName name="MOFRAGUACHE">[16]M.O.!$C$67</definedName>
    <definedName name="MOGOTEROCOL">[16]M.O.!$C$68</definedName>
    <definedName name="MOGOTERORAN">[16]M.O.!$C$69</definedName>
    <definedName name="MOGRANITO25">#REF!</definedName>
    <definedName name="MOGRANITO30">[16]M.O.!$C$144</definedName>
    <definedName name="MOGRANITO40">#REF!</definedName>
    <definedName name="MOIMPERACRILICO">[40]M.O.!$C$563</definedName>
    <definedName name="Mojado_en_Compactación_con_equipo">[8]Insumos!#REF!</definedName>
    <definedName name="MOJO">[94]MOJornal!$A$7</definedName>
    <definedName name="MOLDE_ESTAMPADO">#REF!</definedName>
    <definedName name="MOLIGADORA">[16]M.O.!$C$954</definedName>
    <definedName name="MOLOSETATERRAZA">#REF!</definedName>
    <definedName name="MOMOSAICO">#REF!</definedName>
    <definedName name="MONATILLA">[16]M.O.!$C$73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[16]M.O.!$C$570</definedName>
    <definedName name="mopintura">#REF!</definedName>
    <definedName name="MOPINTURAAGUA">[16]M.O.!$C$557</definedName>
    <definedName name="MOPINTURABARNIZ">[16]M.O.!$C$551</definedName>
    <definedName name="MOPINTURAMANT">[16]M.O.!$C$566</definedName>
    <definedName name="MOPISOCERAMICA">[48]Ins!#REF!</definedName>
    <definedName name="MOPISOCERCRI11520">[16]M.O.!$C$134</definedName>
    <definedName name="MOPISOCERCRI1520">#REF!</definedName>
    <definedName name="MOPISOCERIMP1520">#REF!</definedName>
    <definedName name="MOPISOFERIA">#REF!</definedName>
    <definedName name="MOPISOFROTADO">[40]M.O.!$C$163</definedName>
    <definedName name="MOPISOFROTAVIOL">[40]M.O.!$C$164</definedName>
    <definedName name="MOPISOHORMPUL">[24]M.O.!$C$165</definedName>
    <definedName name="MOPISORENOPULID">#REF!</definedName>
    <definedName name="MOPULIDO">#REF!</definedName>
    <definedName name="MOQUICIOS">#REF!</definedName>
    <definedName name="MOREGISTRO">#REF!</definedName>
    <definedName name="MOREPELLO">#REF!</definedName>
    <definedName name="MORESANE">[16]M.O.!$C$78</definedName>
    <definedName name="morfraguache">#REF!</definedName>
    <definedName name="morpanete">#REF!</definedName>
    <definedName name="MORTB">'[22]Analisis Detallado'!#REF!</definedName>
    <definedName name="MORTERO">[25]Analisis!#REF!</definedName>
    <definedName name="mortero.1.4.pañete">'[51]Ana. Horm mexc mort'!$D$85</definedName>
    <definedName name="MORTERO1.10">[75]Analisis!$F$58</definedName>
    <definedName name="MORTERO1.2">[75]Analisis!$F$44</definedName>
    <definedName name="MORTERO1.3">[75]Analisis!$F$22</definedName>
    <definedName name="MORTERO1.4">[75]Analisis!$F$36</definedName>
    <definedName name="MORTERO110">[48]Ana!$F$4862</definedName>
    <definedName name="MORTERO12">#REF!</definedName>
    <definedName name="MORTERO13">[48]Ana!$F$4833</definedName>
    <definedName name="MORTERO14">#REF!</definedName>
    <definedName name="Mosaico_Fondo_Blanco_30x30____Corriente">[8]Insumos!#REF!</definedName>
    <definedName name="MOSALIDAELECTRICA">'[41]MO ELECTRICISTA'!$B$17</definedName>
    <definedName name="mosbotichinorojo">#REF!</definedName>
    <definedName name="MOTONIVELADORA">#REF!</definedName>
    <definedName name="MOTRAMPA">#REF!</definedName>
    <definedName name="MOV_7">'[95]mov. de tierra'!#REF!</definedName>
    <definedName name="MOVACIADO">[16]M.O.!$C$953</definedName>
    <definedName name="MOZABALETAPISO">#REF!</definedName>
    <definedName name="MOZABALETATECHO">[16]M.O.!$C$279</definedName>
    <definedName name="mozaicoFG">#REF!</definedName>
    <definedName name="MTG">'[96]m.t C'!$I$18</definedName>
    <definedName name="MUAN3">#REF!</definedName>
    <definedName name="MUBN1">#REF!</definedName>
    <definedName name="MUCN1">#REF!</definedName>
    <definedName name="MUCN2">#REF!</definedName>
    <definedName name="MUDN1">#REF!</definedName>
    <definedName name="MUDN2">#REF!</definedName>
    <definedName name="muha">'[97]Anal. horm.'!$F$1511</definedName>
    <definedName name="MULTI">[9]A!#REF!</definedName>
    <definedName name="Muro.Hormigon.Armado.de20">[58]Análisis!$D$286</definedName>
    <definedName name="muro.shee.ambas.caras">'[98]Muros Interiores h=2.8 m '!$E$64</definedName>
    <definedName name="MURO30">#REF!</definedName>
    <definedName name="MUROBLOQCAL6">[25]Analisis!#REF!</definedName>
    <definedName name="MUROBOVEDA12A10X2AD">#REF!</definedName>
    <definedName name="MURODE4">[25]Analisis!#REF!</definedName>
    <definedName name="MURODE6A40">[25]Analisis!#REF!</definedName>
    <definedName name="MURODE6A80">[25]Analisis!#REF!</definedName>
    <definedName name="MURODE6VIOL">[25]Analisis!#REF!</definedName>
    <definedName name="MURODE8A20">[25]Analisis!#REF!</definedName>
    <definedName name="MURODE8A40">[25]Analisis!#REF!</definedName>
    <definedName name="MURODE8A80">[25]Analisis!#REF!</definedName>
    <definedName name="MURODE8CCLLENA">'[29]Analisis 2016 msp'!#REF!</definedName>
    <definedName name="MURODE8DOBLEACERO">[25]Analisis!#REF!</definedName>
    <definedName name="murodoscaras">[68]I.HORMIGON!$G$27</definedName>
    <definedName name="muros">[91]A!#REF!</definedName>
    <definedName name="MV">[72]Presup.!#REF!</definedName>
    <definedName name="MZNATILLA">#REF!</definedName>
    <definedName name="nada">'[99]Pres '!#REF!</definedName>
    <definedName name="NATILLA">#REF!</definedName>
    <definedName name="NCLASI">#REF!</definedName>
    <definedName name="NCLASII">#REF!</definedName>
    <definedName name="NCLASIII">#REF!</definedName>
    <definedName name="NCLASIIII">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NIPLE1_2X4HG">[16]Materiales!$E$418</definedName>
    <definedName name="NIPLE11_2a31_2">[40]Materiales!$E$424</definedName>
    <definedName name="NIPLE12X4HG">#REF!</definedName>
    <definedName name="NIPLE3_8">[16]Materiales!$E$586</definedName>
    <definedName name="NIPLE34X4HG">#REF!</definedName>
    <definedName name="NIPLECROM38X212">#REF!</definedName>
    <definedName name="nissan">'[28]Listado Equipos a utilizar'!#REF!</definedName>
    <definedName name="No_al_Printer">#REF!</definedName>
    <definedName name="num.meses">#REF!</definedName>
    <definedName name="Num_Pmt_Per_Year">#REF!</definedName>
    <definedName name="Number_of_Payments">MATCH(0.01,End_Bal,-1)+1</definedName>
    <definedName name="numero">ROUND(#REF!*#REF!,2)</definedName>
    <definedName name="O">#REF!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BRA_MANO">#REF!</definedName>
    <definedName name="Obrero_Dia">[37]MO!$C$11</definedName>
    <definedName name="Obrero_Hr">[100]MO!$D$11</definedName>
    <definedName name="OdeMElect">[77]INSUMOS!#REF!</definedName>
    <definedName name="OdeMPlomeria">[77]INSUMOS!#REF!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jo">#REF!</definedName>
    <definedName name="omencofrado">'[35]O.M. y Salarios'!#REF!</definedName>
    <definedName name="OP">[9]A!#REF!</definedName>
    <definedName name="OP.1">'[16]MANO DE OBRA'!$C$9</definedName>
    <definedName name="OP.2">'[16]MANO DE OBRA'!$C$8</definedName>
    <definedName name="OP_Cargador_Frontal_de_Neumaticos_con_Pot.___130_H.P.">'[49]MANO DE OBRA'!$C$18</definedName>
    <definedName name="OP_Motoniveladora_con_Pot.___125__H.P.">'[49]MANO DE OBRA'!$C$16</definedName>
    <definedName name="opala">[89]Salarios!$D$16</definedName>
    <definedName name="OPERADOR_GREADER">#REF!</definedName>
    <definedName name="OPERADOR_PALA">#REF!</definedName>
    <definedName name="OPERADOR_TRACTOR">#REF!</definedName>
    <definedName name="Operadorgrader">[33]OBRAMANO!$F$74</definedName>
    <definedName name="operadorpala">[33]OBRAMANO!$F$72</definedName>
    <definedName name="operadorretro">[33]OBRAMANO!$F$77</definedName>
    <definedName name="operadorrodillo">[33]OBRAMANO!$F$75</definedName>
    <definedName name="operadortractor">[33]OBRAMANO!$F$76</definedName>
    <definedName name="Operario_1ra">#REF!</definedName>
    <definedName name="Operario_2da">#REF!</definedName>
    <definedName name="Operario_3ra">#REF!</definedName>
    <definedName name="OPERARIOPRIMERA">[66]SALARIOS!$C$10</definedName>
    <definedName name="OPERMAN">#REF!</definedName>
    <definedName name="OPERPAL">#REF!</definedName>
    <definedName name="Ori">#REF!</definedName>
    <definedName name="ORI12FBCO">#REF!</definedName>
    <definedName name="ORI12FBCOFLUX">#REF!</definedName>
    <definedName name="ORI12FBCOFLUXPVC">#REF!</definedName>
    <definedName name="ORI12FBCOPVC">#REF!</definedName>
    <definedName name="ORI12FFLUXBCOCONTRA">#REF!</definedName>
    <definedName name="ORI1FBCO">#REF!</definedName>
    <definedName name="ORI1FBCOFLUX">#REF!</definedName>
    <definedName name="ORI1FBCOFLUXPVC">#REF!</definedName>
    <definedName name="ORI1FBCOPVC">#REF!</definedName>
    <definedName name="ORINAL">'[29]Analisis 2016 msp'!$F$1809</definedName>
    <definedName name="ORINAL12">#REF!</definedName>
    <definedName name="ORINALCAMBIO">'[29]Analisis 2016 msp'!$F$1824</definedName>
    <definedName name="ORINALFALDA">#REF!</definedName>
    <definedName name="ORINALPEQ">#REF!</definedName>
    <definedName name="ORINALSENCILLO">#REF!</definedName>
    <definedName name="ORIPEQBCO">#REF!</definedName>
    <definedName name="ORIPEQBCOPVC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[89]Salarios!$D$14</definedName>
    <definedName name="OXIDOROJO">#REF!</definedName>
    <definedName name="OXIGENO_CIL">#REF!</definedName>
    <definedName name="P">#REF!</definedName>
    <definedName name="p.acera.horm">'[26]Analisis Unitarios'!$E$1580</definedName>
    <definedName name="p.acometida.agua.media">'[26]Analisis Unitarios'!$E$1182</definedName>
    <definedName name="p.bord.conten">'[26]Analisis Unitarios'!$E$1564</definedName>
    <definedName name="p.camp">'[26]Analisis Unitarios'!$E$237</definedName>
    <definedName name="p.cap.horm.2.5pulg">'[26]Analisis Unitarios'!$E$1764</definedName>
    <definedName name="p.cap.horm.2pulg">'[26]Analisis Unitarios'!$E$1765</definedName>
    <definedName name="p.demoli.acera">'[26]Analisis Unitarios'!$E$1632</definedName>
    <definedName name="p.demoli.conten">'[26]Analisis Unitarios'!$E$1645</definedName>
    <definedName name="p.demolicion.registro">'[26]Analisis Unitarios'!$E$1659</definedName>
    <definedName name="p.des.mov">'[26]Analisis Unitarios'!$F$222</definedName>
    <definedName name="p.desvio.provi">'[26]Analisis Unitarios'!$E$255</definedName>
    <definedName name="p.esc.superficie">'[26]Analisis Unitarios'!$E$656</definedName>
    <definedName name="p.exc.equipo.3m">'[26]Analisis Unitarios'!$E$534</definedName>
    <definedName name="p.exc.mano.carguio.bote.1erkm">'[26]Analisis Unitarios'!$E$558</definedName>
    <definedName name="p.imbornal.3parrillas">'[26]Analisis Unitarios'!$E$1248</definedName>
    <definedName name="p.ing">'[26]Analisis Unitarios'!$E$195</definedName>
    <definedName name="p.limpieza.ml.alc">'[26]Analisis Unitarios'!$E$570</definedName>
    <definedName name="p.mant.tran">'[26]Analisis Unitarios'!$E$275</definedName>
    <definedName name="p.obra.entrega">'[26]Analisis Unitarios'!$E$1470</definedName>
    <definedName name="p.registro.3.4X3.4">'[26]Analisis Unitarios'!$E$1329</definedName>
    <definedName name="p.registro.de.3.6a3.4X3.0">'[26]Analisis Unitarios'!$E$1548</definedName>
    <definedName name="p.rem.tub.24">'[26]Analisis Unitarios'!$E$1600</definedName>
    <definedName name="p.rem.tub.8">'[26]Analisis Unitarios'!$E$1618</definedName>
    <definedName name="p.riego.adherencia">'[26]Analisis Unitarios'!$E$1750</definedName>
    <definedName name="p.riego.imp">'[26]Analisis Unitarios'!$E$1739</definedName>
    <definedName name="p.sum.coloc.arena">'[26]Analisis Unitarios'!$E$600</definedName>
    <definedName name="p.sum.reg.niv.base">'[26]Analisis Unitarios'!$E$625</definedName>
    <definedName name="p.sum.reg.niv.subbase">'[26]Analisis Unitarios'!$E$636</definedName>
    <definedName name="p.term.sub.rasante">'[26]Analisis Unitarios'!$E$647</definedName>
    <definedName name="P.U.">#REF!</definedName>
    <definedName name="P.U.Amercoat_385ASA">[101]Insumos!$E$15</definedName>
    <definedName name="P.U.Amercoat_385ASA_2">#N/A</definedName>
    <definedName name="P.U.Amercoat_385ASA_3">#N/A</definedName>
    <definedName name="P.U.Dimecote9">[101]Insumos!$E$13</definedName>
    <definedName name="P.U.Dimecote9_2">#N/A</definedName>
    <definedName name="P.U.Dimecote9_3">#N/A</definedName>
    <definedName name="P.U.Thinner1000">[101]Insumos!$E$12</definedName>
    <definedName name="P.U.Thinner1000_2">#N/A</definedName>
    <definedName name="P.U.Thinner1000_3">#N/A</definedName>
    <definedName name="P.U.Urethane_Acrilico">[101]Insumos!$E$17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LA">#REF!</definedName>
    <definedName name="PALA_950">#REF!</definedName>
    <definedName name="Pala_Tramotina">[8]Insumos!#REF!</definedName>
    <definedName name="PALM">#REF!</definedName>
    <definedName name="PALPUA14">#REF!</definedName>
    <definedName name="PALPUA16">#REF!</definedName>
    <definedName name="PAMAEXT">[43]UASD!$F$3329</definedName>
    <definedName name="PAMAINT">[43]UASD!$F$3320</definedName>
    <definedName name="PANEL_DIST_24C">#REF!</definedName>
    <definedName name="PANEL_DIST_32C">#REF!</definedName>
    <definedName name="PANEL_DIST_4a8C">#REF!</definedName>
    <definedName name="PANEL12CIR">#REF!</definedName>
    <definedName name="PANEL12ESPACIOS">[25]Analisis!#REF!</definedName>
    <definedName name="PANEL16CIR">#REF!</definedName>
    <definedName name="PANEL16ESPACIOS">[75]Analisis!$F$385</definedName>
    <definedName name="PANEL24CIR">#REF!</definedName>
    <definedName name="PANEL24ESPACIOS">[25]Analisis!#REF!</definedName>
    <definedName name="PANEL2CIR">#REF!</definedName>
    <definedName name="PANEL2ESPACIOS">[25]Analisis!#REF!</definedName>
    <definedName name="PANEL30ESPACIOS">[75]Analisis!$F$408</definedName>
    <definedName name="PANEL4CIR">#REF!</definedName>
    <definedName name="PANEL4ESPACIOS">[25]Analisis!#REF!</definedName>
    <definedName name="PANEL612CONTRA">#REF!</definedName>
    <definedName name="PANEL6CIR">#REF!</definedName>
    <definedName name="PANEL6ESPACIOS">[25]Analisis!#REF!</definedName>
    <definedName name="PANEL8CIR">#REF!</definedName>
    <definedName name="PANEL8ESPACIOS">[25]Analisis!#REF!</definedName>
    <definedName name="PanelDist_6a12_Circ_125a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">#REF!</definedName>
    <definedName name="pañet">#REF!</definedName>
    <definedName name="PAÑETECOL">[25]Analisis!#REF!</definedName>
    <definedName name="PAÑETEEXTERIOR">[25]Analisis!#REF!</definedName>
    <definedName name="PAÑETEINTERIOR">[25]Analisis!#REF!</definedName>
    <definedName name="PAÑETEPULIDO">[25]Analisis!#REF!</definedName>
    <definedName name="PAÑETERASGADO">[25]Analisis!#REF!</definedName>
    <definedName name="PAÑETERUSTICO">[25]Analisis!#REF!</definedName>
    <definedName name="PAÑETETECHO">[25]Analisis!#REF!</definedName>
    <definedName name="PARAGOMASCONTRA">#REF!</definedName>
    <definedName name="PARARRAYOS_9KV">#REF!</definedName>
    <definedName name="parcial___0">"HOJA1"</definedName>
    <definedName name="parcial___10">"HOJA1"</definedName>
    <definedName name="parcial___11">"HOJA1"</definedName>
    <definedName name="parcial___12">"HOJA1"</definedName>
    <definedName name="parcial___13">"HOJA1"</definedName>
    <definedName name="parcial___14">"HOJA1"</definedName>
    <definedName name="parcial___15">"HOJA1"</definedName>
    <definedName name="parcial___16">"HOJA1"</definedName>
    <definedName name="parcial___17">"HOJA1"</definedName>
    <definedName name="parcial___18">"HOJA1"</definedName>
    <definedName name="parcial___2">"HOJA1"</definedName>
    <definedName name="parcial___21">"HOJA1"</definedName>
    <definedName name="parcial___3">"HOJA1"</definedName>
    <definedName name="parcial___4">"HOJA1"</definedName>
    <definedName name="parcial___6">"HOJA1"</definedName>
    <definedName name="parcial___7">"HOJA1"</definedName>
    <definedName name="parcial___8">"HOJA1"</definedName>
    <definedName name="parcial___9">"HOJA1"</definedName>
    <definedName name="PASBLAMACANOR14X40X6">#REF!</definedName>
    <definedName name="Pay_Date">#REF!</definedName>
    <definedName name="Pay_Num">#REF!</definedName>
    <definedName name="paya">#REF!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OCK10">#REF!</definedName>
    <definedName name="PBLOCK12">#REF!</definedName>
    <definedName name="PBLOCK4">[48]Ins!$E$225</definedName>
    <definedName name="PBLOCK4BARRO">#REF!</definedName>
    <definedName name="PBLOCK5">#REF!</definedName>
    <definedName name="PBLOCK6">[48]Ins!$E$228</definedName>
    <definedName name="PBLOCK6BARRO">#REF!</definedName>
    <definedName name="PBLOCK8">#REF!</definedName>
    <definedName name="PBLOCK8BARRO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a">'[78]V.Tierras A'!$D$7</definedName>
    <definedName name="PDUCHA">#REF!</definedName>
    <definedName name="PEDRAPLEN">'[57]ANALISIS PARTIDAS CARRET.'!$H$424</definedName>
    <definedName name="PEON">[16]M.O.!$C$15</definedName>
    <definedName name="Peon_1">#REF!</definedName>
    <definedName name="Peon_Colchas">[52]MO!$B$11</definedName>
    <definedName name="PEONCARP">[48]Ins!#REF!</definedName>
    <definedName name="Peones">#REF!</definedName>
    <definedName name="Peones_2">#N/A</definedName>
    <definedName name="Peones_3">#N/A</definedName>
    <definedName name="PERFIL_CUADRADO_34">[52]INSU!$B$91</definedName>
    <definedName name="PERFIL4X4">[16]Materiales!$E$881</definedName>
    <definedName name="PERI">#REF!</definedName>
    <definedName name="periche">#REF!</definedName>
    <definedName name="Pernos">#REF!</definedName>
    <definedName name="Pernos_2">"$#REF!.$B$68"</definedName>
    <definedName name="Pernos_3">"$#REF!.$B$68"</definedName>
    <definedName name="PESCOBAPLASTICA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ECHA">#REF!</definedName>
    <definedName name="PFREGADERO1">#REF!</definedName>
    <definedName name="PFREGADERO2">#REF!</definedName>
    <definedName name="PGLOBO6">#REF!</definedName>
    <definedName name="PGRANITO30BCO">#REF!</definedName>
    <definedName name="PGRANITO30GRIS">#REF!</definedName>
    <definedName name="PGRANITO40BCO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[48]Ins!$E$534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ACRINT">[43]UASD!$F$3554</definedName>
    <definedName name="PICER">[43]UASD!$F$3459</definedName>
    <definedName name="PICO">#REF!</definedName>
    <definedName name="pie">#REF!</definedName>
    <definedName name="PIEDRA">#REF!</definedName>
    <definedName name="Piedra_de_Río">[8]Insumos!#REF!</definedName>
    <definedName name="PIEDRA_GAVIONE_M3">'[39]MATERIALES LISTADO'!$D$12</definedName>
    <definedName name="PIEDRA_GAVIONES">#REF!</definedName>
    <definedName name="Piedra_para_Encache">[8]Insumos!#REF!</definedName>
    <definedName name="pilote">#REF!</definedName>
    <definedName name="pilotes">#REF!</definedName>
    <definedName name="pinacrext2">'[43]anal term'!$G$1219</definedName>
    <definedName name="PINO">[66]INS!$D$770</definedName>
    <definedName name="Pino_Bruto_Americano">[30]Insumos!$B$75:$D$75</definedName>
    <definedName name="pino1x10bruto">[102]Ins!$E$807</definedName>
    <definedName name="pino1x12bruto">[48]Ins!$E$705</definedName>
    <definedName name="PINO1X4X12">#REF!</definedName>
    <definedName name="PINO1X4X12TRAT">#REF!</definedName>
    <definedName name="PINOAME">[32]Mat!$D$46</definedName>
    <definedName name="pinobruto">[33]MATERIALES!$G$33</definedName>
    <definedName name="PINOBRUTO1x4x10">#REF!</definedName>
    <definedName name="PINOBRUTO4x4x12">#REF!</definedName>
    <definedName name="PINOBRUTOTRAT">#REF!</definedName>
    <definedName name="PINOBRUTOTRAT1x4x10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Epóxica_Popular">#REF!</definedName>
    <definedName name="Pintura_Epóxica_Popular_2">#N/A</definedName>
    <definedName name="Pintura_Epóxica_Popular_3">#N/A</definedName>
    <definedName name="PINTURA_MANTENIMIENTO">#REF!</definedName>
    <definedName name="PINTURA_OXIDO_ROJO">#REF!</definedName>
    <definedName name="PINTURAACRILICA">[25]Analisis!#REF!</definedName>
    <definedName name="PINTURAACRILICAAND">'[29]Analisis 2016 msp'!#REF!</definedName>
    <definedName name="PINTURAECONOTE">[25]Analisis!#REF!</definedName>
    <definedName name="PINTURALACA">'[29]Analisis 2016 msp'!$F$154</definedName>
    <definedName name="PINTURAMANT">'[29]Analisis 2016 msp'!#REF!</definedName>
    <definedName name="PINTURAMANTAND">'[29]Analisis 2016 msp'!#REF!</definedName>
    <definedName name="pinturas">#REF!</definedName>
    <definedName name="PINTURASEMIG">'[29]Analisis 2016 msp'!#REF!</definedName>
    <definedName name="PINTURASEMIGAND">'[29]Analisis 2016 msp'!#REF!</definedName>
    <definedName name="PINTURATRAFICO">[25]Analisis!#REF!</definedName>
    <definedName name="piso.granito.ext.crema">[58]Análisis!$D$415</definedName>
    <definedName name="piso.granito.ext.rosado">[58]Análisis!$D$427</definedName>
    <definedName name="piso.granito.ext.rozado">[58]Análisis!$D$427</definedName>
    <definedName name="Piso.granito.fondo.blanco">[58]Análisis!$D$449</definedName>
    <definedName name="Piso.granito.fondo.gris">[58]Análisis!$D$460</definedName>
    <definedName name="piso.granito.p.exterior.rojo">[58]Análisis!$D$438</definedName>
    <definedName name="piso.granito.p.exterior.rosado">[58]Análisis!$D$438</definedName>
    <definedName name="piso.mosaico.25x25">[67]Análisis!$D$1256</definedName>
    <definedName name="piso.porcelanato.40x40">[58]Análisis!$D$491</definedName>
    <definedName name="PISO_GRANITO_FONDO_BCO">[52]INSU!$B$103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ADOCLAGRIS">#REF!</definedName>
    <definedName name="PISOADOCLAQUEM">#REF!</definedName>
    <definedName name="PISOADOCLAROJO">#REF!</definedName>
    <definedName name="PISOADOCOLGRIS">#REF!</definedName>
    <definedName name="PISOADOCOLROJO">#REF!</definedName>
    <definedName name="PISOADOMEDGRIS">#REF!</definedName>
    <definedName name="PISOADOMEDQUEM">#REF!</definedName>
    <definedName name="PISOADOMEDROJO">#REF!</definedName>
    <definedName name="PISOCERAMICA">[25]Analisis!#REF!</definedName>
    <definedName name="PISOGRA1233030BCO">#REF!</definedName>
    <definedName name="PISOGRA1233030GRIS">#REF!</definedName>
    <definedName name="PISOGRA1234040BCO">#REF!</definedName>
    <definedName name="PISOGRABOTI4040BCO">#REF!</definedName>
    <definedName name="PISOGRABOTI4040COL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ORCELANATO">[25]Analisis!#REF!</definedName>
    <definedName name="PISOPUL10">#REF!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">[34]A!#REF!</definedName>
    <definedName name="Placas2">#REF!</definedName>
    <definedName name="PLADRILLO2X2X8">#REF!</definedName>
    <definedName name="PLADRILLO2X4X8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TA_ELECTRICA">#REF!</definedName>
    <definedName name="Planta_Eléctrica_para_tesado">#REF!</definedName>
    <definedName name="Planta_Eléctrica_para_tesado_2">#N/A</definedName>
    <definedName name="Planta_Eléctrica_para_tesado_3">#N/A</definedName>
    <definedName name="PLANTASELECT">[48]Ins!$C$838</definedName>
    <definedName name="PLASTICO">[52]INSU!$B$90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[48]Ins!$E$522</definedName>
    <definedName name="plmadera1x4">#REF!</definedName>
    <definedName name="plmadera2x4">#REF!</definedName>
    <definedName name="plmadera4x4">#REF!</definedName>
    <definedName name="Plom">[77]INSUMOS!#REF!</definedName>
    <definedName name="PLOMERO">[103]INS!#REF!</definedName>
    <definedName name="PLOMERO_SOLDADOR">#REF!</definedName>
    <definedName name="PLOMEROAYUDANTE">[103]INS!#REF!</definedName>
    <definedName name="PLOMEROOFICIAL">[103]INS!#REF!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">[32]Mat!$D$49</definedName>
    <definedName name="PLYWOOD">#REF!</definedName>
    <definedName name="PLYWOOD_34_2CARAS">#REF!</definedName>
    <definedName name="PM">[9]A!#REF!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l">#REF!</definedName>
    <definedName name="pold">#REF!</definedName>
    <definedName name="PORCELANATO">[16]Materiales!$E$33</definedName>
    <definedName name="porcent.herram.equi.asfalto">'[26]Analisis Unitarios'!$K$11</definedName>
    <definedName name="porcent.herram.equi.mov.tier">'[26]Analisis Unitarios'!$K$7</definedName>
    <definedName name="porcent.herram.equi.obra.arte">'[26]Analisis Unitarios'!$K$9</definedName>
    <definedName name="porcent.herram.equi.obra.arte.tub">'[26]Analisis Unitarios'!$K$21</definedName>
    <definedName name="porcent.mat.gastable">'[26]Analisis Unitarios'!$K$13</definedName>
    <definedName name="porcentaje">[104]Presupuesto!#REF!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OZO10">#REF!</definedName>
    <definedName name="POZO8">#REF!</definedName>
    <definedName name="PP">[9]A!#REF!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'[105]med.mov.de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brasadera_1pulg">[45]PRE!$F$220</definedName>
    <definedName name="pre_abrasadera_2pulg">[45]PRE!$F$206</definedName>
    <definedName name="pre_abrasadera_3pulg">[45]PRE!$F$199</definedName>
    <definedName name="pre_abrasadera_4pulg">[44]PRE!$F$192</definedName>
    <definedName name="pre_asiento_arena">#REF!</definedName>
    <definedName name="pre_blocks_6pulg">[45]PRE!$F$112</definedName>
    <definedName name="pre_blocks_8pulg">[45]PRE!$F$122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FASE_I">#REF!</definedName>
    <definedName name="PRE_FASE_I_II">#REF!</definedName>
    <definedName name="PRE_FASE_II">#REF!</definedName>
    <definedName name="pre_fino_fondo">[45]PRE!$F$135</definedName>
    <definedName name="pre_hormigon_124">#REF!</definedName>
    <definedName name="pre_losa_fondo">[45]PRE!$F$71</definedName>
    <definedName name="pre_losa_techo">[45]PRE!$F$78</definedName>
    <definedName name="pre_mortero_13">[45]PRE!$F$58</definedName>
    <definedName name="pre_mortero_14">[45]PRE!$F$65</definedName>
    <definedName name="pre_muro_ha">[44]PRE!$F$102</definedName>
    <definedName name="pre_pañete">[44]PRE!$F$129</definedName>
    <definedName name="pre_relleno">#REF!</definedName>
    <definedName name="pre_sold_pp_0.375pulg">[45]PRE!$F$269</definedName>
    <definedName name="pre_sold_pp_0.5pulg">[45]PRE!$F$263</definedName>
    <definedName name="pre_sold_pp_0.75pulg">[45]PRE!$F$257</definedName>
    <definedName name="pre_sold_pp_1.5pulg">[45]PRE!$F$245</definedName>
    <definedName name="pre_sold_pp_1pulg">[44]PRE!$F$251</definedName>
    <definedName name="pre_sold_pp_2pulg">[44]PRE!$F$239</definedName>
    <definedName name="pre_sold_pp_3pulg">[44]PRE!$F$233</definedName>
    <definedName name="pre_sold_pp_4pulg">[44]PRE!$F$227</definedName>
    <definedName name="pre_viga_ha">[44]PRE!$F$90</definedName>
    <definedName name="PREC._UNITARIO">#N/A</definedName>
    <definedName name="preci">#REF!</definedName>
    <definedName name="precii">#REF!</definedName>
    <definedName name="preciii">#REF!</definedName>
    <definedName name="preciiii">#REF!</definedName>
    <definedName name="PRECIO">#REF!</definedName>
    <definedName name="precio2">[17]Precios!$A$4:$F$1576</definedName>
    <definedName name="precios">[106]Precios!$A$4:$F$1576</definedName>
    <definedName name="PRECIOS___0">"HOJA1"</definedName>
    <definedName name="precios2">[17]Precios!$A$4:$F$1576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PARARPISO">#REF!</definedName>
    <definedName name="pres">#REF!</definedName>
    <definedName name="PRES.">#REF!</definedName>
    <definedName name="PRES_DESAGUES">#REF!</definedName>
    <definedName name="PRES_ESCALERAS">#REF!</definedName>
    <definedName name="PRES_FINO">#REF!</definedName>
    <definedName name="PRES_GASTOS">#REF!</definedName>
    <definedName name="PRES_HORMIGON">#REF!</definedName>
    <definedName name="PRES_M._TIERRAS">#REF!</definedName>
    <definedName name="PRES_MISCEL.">#REF!</definedName>
    <definedName name="PRES_MUROS">#REF!</definedName>
    <definedName name="PRES_OTROS">#REF!</definedName>
    <definedName name="PRES_PAÑETE">#REF!</definedName>
    <definedName name="PRES_PINTURAS">#REF!</definedName>
    <definedName name="PRES_PISOS">#REF!</definedName>
    <definedName name="PRES_PLAFONES">#REF!</definedName>
    <definedName name="PRES_REPLANTEO">#REF!</definedName>
    <definedName name="PRES_REVEST.">#REF!</definedName>
    <definedName name="PRES_TOTAL">#REF!</definedName>
    <definedName name="PRES_VENTANAS">#REF!</definedName>
    <definedName name="PRESUPUESTO">#REF!</definedName>
    <definedName name="Presupuesto_Maternidad">#REF!</definedName>
    <definedName name="presupuestoc1">#REF!</definedName>
    <definedName name="presupuestoc2">#REF!</definedName>
    <definedName name="PRESUPUESTOJJJ">#REF!</definedName>
    <definedName name="PRIMA">#REF!</definedName>
    <definedName name="PRIMA_2">"$#REF!.$M$38"</definedName>
    <definedName name="PRIMA_3">"$#REF!.$M$38"</definedName>
    <definedName name="Princ">#REF!</definedName>
    <definedName name="PRINT">'[13]ANÁLISIS DE COSTO EDIFICIOS'!#REF!</definedName>
    <definedName name="PRINT_AREA_MI">#REF!</definedName>
    <definedName name="Print_Area_Reset">OFFSET(Full_Print,0,0,Last_Row)</definedName>
    <definedName name="PRINT_TITLES_MI">#REF!</definedName>
    <definedName name="PROMEDIO">#REF!</definedName>
    <definedName name="PROP">#REF!</definedName>
    <definedName name="PROTECCION1">[15]Tuberias!$I$2</definedName>
    <definedName name="proteccion2">[15]Tuberias!$I$3</definedName>
    <definedName name="PROY">#REF!</definedName>
    <definedName name="PROYECTADA">[25]Analisis!#REF!</definedName>
    <definedName name="Proyecto">#REF!</definedName>
    <definedName name="PROYECTO__RECONSTRUCCION_CARRETARA_SAN_CRISTOBAL_VILLA_ALTAGRACIA__HATO_DAMAS_EL_BADEN" localSheetId="1">Todas las Hojas !$A$1:$G$3</definedName>
    <definedName name="PROYECTO__RECONSTRUCCION_CARRETARA_SAN_CRISTOBAL_VILLA_ALTAGRACIA__HATO_DAMAS_EL_BADEN">Todas las Hojas !$A$1:$G$3</definedName>
    <definedName name="prticos">[107]peso!#REF!</definedName>
    <definedName name="prticos_2">#N/A</definedName>
    <definedName name="prticos_3">#N/A</definedName>
    <definedName name="Prueba_en_Compactación_con_equipo">[8]Insumos!#REF!</definedName>
    <definedName name="PRYNO">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#REF!</definedName>
    <definedName name="PTAFRANCAOBAM2">#REF!</definedName>
    <definedName name="PTAFRANROBLE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2.3X8.4">#REF!</definedName>
    <definedName name="PTAPANCORCAOBA3X8.4">#REF!</definedName>
    <definedName name="PTAPANCORCAOBAM2">#REF!</definedName>
    <definedName name="PTAPANCORPINO">#REF!</definedName>
    <definedName name="PTAPANCORPINOM2">#REF!</definedName>
    <definedName name="PTAPANCORROBLE">#REF!</definedName>
    <definedName name="PTAPANESPCAOBA">#REF!</definedName>
    <definedName name="PTAPANESPCAOBAM2">#REF!</definedName>
    <definedName name="PTAPANESPROBLE">#REF!</definedName>
    <definedName name="PTAPANVAIVENCAOBA">#REF!</definedName>
    <definedName name="PTAPANVAIVENCAOBAM2">#REF!</definedName>
    <definedName name="PTAPANVAIVENROBLE">#REF!</definedName>
    <definedName name="PTAPLY">#REF!</definedName>
    <definedName name="PTAPLYM2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IHO">[43]Mat!$D$160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aldo">#REF!</definedName>
    <definedName name="pualse">#REF!</definedName>
    <definedName name="PUBAÑO">[43]Mat!$D$163</definedName>
    <definedName name="pubaranda">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'[8]Análisis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'[8]Análisis de Precios'!#REF!</definedName>
    <definedName name="PUCOLUMNAS_C1">'[30]Análisis de Precios'!$F$210</definedName>
    <definedName name="PUCOLUMNAS_C10">'[8]Análisis de Precios'!#REF!</definedName>
    <definedName name="PUCOLUMNAS_C11">'[8]Análisis de Precios'!#REF!</definedName>
    <definedName name="PUCOLUMNAS_C12">'[8]Análisis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'[8]Análisis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'[8]Análisis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rta_Corred._Alum__Anod._Bce._Vid._Mart._Nor.">[8]Insumos!#REF!</definedName>
    <definedName name="Puerta_Corred._Alum__Anod._Bce._Vid._Transp.">[8]Insumos!#REF!</definedName>
    <definedName name="Puerta_Corred._Alum__Anod._Nor._Vid._Bce._Liso">[8]Insumos!#REF!</definedName>
    <definedName name="Puerta_Corred._Alum__Anod._Nor._Vid._Bce._Mart.">[8]Insumos!#REF!</definedName>
    <definedName name="Puerta_Corred._Alum__Anod._Nor._Vid._Transp.">[8]Insumos!#REF!</definedName>
    <definedName name="Puerta_corrediza___BCE._VID._TRANSP.">[8]Insumos!#REF!</definedName>
    <definedName name="Puerta_corrediza___BCE._VID._TRANSP._LISO">[8]Insumos!#REF!</definedName>
    <definedName name="Puerta_de_Pino_Apanelada">[8]Insumos!#REF!</definedName>
    <definedName name="PUERTA_PANEL_PINO">#REF!</definedName>
    <definedName name="Puerta_Pino_Americano_Tratado">[8]Insumos!#REF!</definedName>
    <definedName name="PUERTA_PLYWOOD">#REF!</definedName>
    <definedName name="PUERTACA">#REF!</definedName>
    <definedName name="PUERTACAESP">#REF!</definedName>
    <definedName name="PUERTACAFRAN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_de_Pino_T_Francesa">[8]Insumos!#REF!</definedName>
    <definedName name="Puertas_de_Plywood">[8]Insumos!#REF!</definedName>
    <definedName name="Puertas_de_Plywood_3_16">[8]Insumos!#REF!</definedName>
    <definedName name="Puertas_Pino_Apanelada">[8]Insumos!#REF!</definedName>
    <definedName name="PUERTASMETALICASENTRADADEAULA">'[108]ANALISIS DE COSTO'!$F$1553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#REF!</definedName>
    <definedName name="Pulido_y_Brillado____De_Luxe">[30]Insumos!$B$241:$D$241</definedName>
    <definedName name="Pulido_y_Brillado_de_Piso">[8]Insumos!#REF!</definedName>
    <definedName name="PULIDO_Y_BRILLADO_ESCALON">#REF!</definedName>
    <definedName name="PULIDOYBRILLADO">[75]Analisis!$E$1514</definedName>
    <definedName name="PULIDOyBRILLADO_TC">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'[8]Análisis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'[8]Análisis de Precios'!#REF!</definedName>
    <definedName name="PUPINTURAACRILICAEXTERIOR">'[8]Análisis de Precios'!#REF!</definedName>
    <definedName name="PUPINTURAACRILICAINTERIOR">'[8]Análisis de Precios'!#REF!</definedName>
    <definedName name="PUPINTURACAL">'[8]Análisis de Precios'!#REF!</definedName>
    <definedName name="PUPINTURAMANTENIMIENTO">'[8]Análisis de Precios'!#REF!</definedName>
    <definedName name="PUPISOCERAMICA_33X33">#REF!</definedName>
    <definedName name="PUPISOCERAMICA_33X33_2">#N/A</definedName>
    <definedName name="PUPISOCERAMICACRIOLLA20X20">'[8]Análisis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SEPTICO">'[8]Análisis de Precios'!#REF!</definedName>
    <definedName name="putabletas">#REF!</definedName>
    <definedName name="PUTRAMPADEGRASA">#REF!</definedName>
    <definedName name="PUTRAMPADEGRASA_2">#N/A</definedName>
    <definedName name="PUVIGA">'[8]Análisis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'[8]Análisis de Precios'!#REF!</definedName>
    <definedName name="PUZAPATACOMBINADA_C1_C4">'[8]Análisis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'[30]Análisis de Precios'!$F$201</definedName>
    <definedName name="PUZOCALOCERAMICACRIOLLADE20">'[8]Análisis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RTIE586">#REF!</definedName>
    <definedName name="PVC_3">[16]Materiales!$E$69</definedName>
    <definedName name="PVC1_2">[16]Materiales!$E$73</definedName>
    <definedName name="PVC3_4">[16]Materiales!$E$72</definedName>
    <definedName name="PVCC1">'[22]Analisis Detallado'!#REF!</definedName>
    <definedName name="PVCC1_1_2">'[22]Analisis Detallado'!#REF!</definedName>
    <definedName name="PVCC1_1_4">'[22]Analisis Detallado'!#REF!</definedName>
    <definedName name="PVCC1_2">'[22]Analisis Detallado'!#REF!</definedName>
    <definedName name="PVCC2">'[22]Analisis Detallado'!#REF!</definedName>
    <definedName name="PVCC2_1_2">'[22]Analisis Detallado'!#REF!</definedName>
    <definedName name="PVCC3">'[22]Analisis Detallado'!#REF!</definedName>
    <definedName name="PVCC3_4">'[22]Analisis Detallado'!#REF!</definedName>
    <definedName name="PVCC4">'[22]Analisis Detallado'!#REF!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[19]Herram!$E$153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">[1]PRESUPUESTO!#REF!</definedName>
    <definedName name="qqvarilla">#REF!</definedName>
    <definedName name="QUICIOGRA30BCO">#REF!</definedName>
    <definedName name="QUICIOGRA40BCO">#REF!</definedName>
    <definedName name="QUICIOGRABOTI40COL">#REF!</definedName>
    <definedName name="QUICIOLAD">#REF!</definedName>
    <definedName name="QUICIOMOS25ROJ">#REF!</definedName>
    <definedName name="QUIEBRASOLESVERTCONTRA">#REF!</definedName>
    <definedName name="R_">#REF!</definedName>
    <definedName name="rastra">'[28]Listado Equipos a utilizar'!#REF!</definedName>
    <definedName name="rastrapuas">'[28]Listado Equipos a utilizar'!#REF!</definedName>
    <definedName name="RASTRILLO">#REF!</definedName>
    <definedName name="RE">[34]A!#REF!</definedName>
    <definedName name="RED1_2A3_8HG">[16]Materiales!$E$433</definedName>
    <definedName name="REDBUSHG12X38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PVC_34a12">#REF!</definedName>
    <definedName name="REDUCCION_PVC_DREN_4x2">#REF!</definedName>
    <definedName name="reesti">#REF!</definedName>
    <definedName name="reestii">#REF!</definedName>
    <definedName name="reestiii">#REF!</definedName>
    <definedName name="reestiiii">#REF!</definedName>
    <definedName name="REFERENCIA">[109]COF!$G$733</definedName>
    <definedName name="Reg">#REF!</definedName>
    <definedName name="reg.compac.rell">'[51]Costos Mano de Obra'!$O$13</definedName>
    <definedName name="reg.fro.niv.hormigon">'[26]Analisis Unitarios'!$F$110</definedName>
    <definedName name="reg.niv.hid.mat">'[26]Analisis Unitarios'!$E$586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'[51]Costos Mano de Obra'!$O$41</definedName>
    <definedName name="Regado_y_Compactación_Tosca___A_M">[8]Insumos!#REF!</definedName>
    <definedName name="regi">'[110]Pasarela de L=60.00'!#REF!</definedName>
    <definedName name="REGISTRO">#REF!</definedName>
    <definedName name="REGISTRO_ELEC_6x6">#REF!</definedName>
    <definedName name="REGLA">#REF!</definedName>
    <definedName name="REGLA_PAÑETE">#REF!</definedName>
    <definedName name="Regla_para_Pañete____Preparada">[30]Insumos!$B$76:$D$76</definedName>
    <definedName name="REGLAEMPAÑETE">[16]Materiales!$E$640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PISO">#REF!</definedName>
    <definedName name="REJILLAPISOALUM">#REF!</definedName>
    <definedName name="REJILLAS_1x1">#REF!</definedName>
    <definedName name="RELL">'[57]ANALISIS PARTIDAS CARRET.'!$H$368</definedName>
    <definedName name="Rell.caliche">'[51]Insumos materiales'!$J$32</definedName>
    <definedName name="RELLENOARENA">[25]Analisis!#REF!</definedName>
    <definedName name="RELLENOARENAE">[25]Analisis!#REF!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CALICHE">[25]Analisis!#REF!</definedName>
    <definedName name="RELLENOCALICHEE">[25]Analisis!#REF!</definedName>
    <definedName name="RELLENOCALICHEYARENA">[25]Analisis!#REF!</definedName>
    <definedName name="RELLENOCALICHEYARENAE">[25]Analisis!#REF!</definedName>
    <definedName name="RELLENOGRAN">#REF!</definedName>
    <definedName name="RELLENOGRANEQ">#REF!</definedName>
    <definedName name="RELLENOGRANZOTECONTRA">#REF!</definedName>
    <definedName name="RELLENOREP">#REF!</definedName>
    <definedName name="RELLENOREPEQ">#REF!</definedName>
    <definedName name="RELLENOREPOSICION">[25]Analisis!#REF!</definedName>
    <definedName name="RELLENOREPOSICIONE">[25]Analisis!#REF!</definedName>
    <definedName name="RELLTUB">'[57]ANALISIS PARTIDAS CARRET.'!$H$408</definedName>
    <definedName name="REMMPIED">'[57]ANALISIS PARTIDAS CARRET.'!#REF!</definedName>
    <definedName name="Remoción_de_Capa_Vegetal">[8]Insumos!#REF!</definedName>
    <definedName name="REMOCIONCAPAVEGETAL">[25]Analisis!#REF!</definedName>
    <definedName name="REMOCIONCVMANO">#REF!</definedName>
    <definedName name="REMREINSTTRANSFCONTRA">#REF!</definedName>
    <definedName name="rend.retro.3m">'[26]Analisis Unitarios'!$E$528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SANE">#REF!</definedName>
    <definedName name="resumen">#REF!</definedName>
    <definedName name="RETRO_320">#REF!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CECRI15A20">[43]UASD!$F$3537</definedName>
    <definedName name="REVCER01">#REF!</definedName>
    <definedName name="REVCER09">#REF!</definedName>
    <definedName name="Revest.Porcelanato30x60">[58]Análisis!$D$610</definedName>
    <definedName name="REVESTIMIENTO">[25]Analisis!#REF!</definedName>
    <definedName name="REVESTIMIENTO_CERAMICA_20x20">#REF!</definedName>
    <definedName name="REVLAD248">#REF!</definedName>
    <definedName name="REVLADBIS228">#REF!</definedName>
    <definedName name="RGR">#REF!</definedName>
    <definedName name="RNCARQSA">#REF!</definedName>
    <definedName name="RNCJAGS">#REF!</definedName>
    <definedName name="ROBLEBRA">#REF!</definedName>
    <definedName name="rodillo">'[28]Listado Equipos a utilizar'!#REF!</definedName>
    <definedName name="RODILLO_CAT_815">#REF!</definedName>
    <definedName name="rodneu">'[28]Listado Equipos a utilizar'!#REF!</definedName>
    <definedName name="ROSETA">#REF!</definedName>
    <definedName name="roti">#REF!</definedName>
    <definedName name="rotii">#REF!</definedName>
    <definedName name="rotiii">#REF!</definedName>
    <definedName name="rotiiii">#REF!</definedName>
    <definedName name="rt">[111]Insumos!$I$3</definedName>
    <definedName name="RUSTICO">#REF!</definedName>
    <definedName name="RV">[72]Presup.!#REF!</definedName>
    <definedName name="rvesti">#REF!</definedName>
    <definedName name="rvestii">#REF!</definedName>
    <definedName name="rvestiii">#REF!</definedName>
    <definedName name="rvestiiii">#REF!</definedName>
    <definedName name="S">[9]A!#REF!</definedName>
    <definedName name="SALARIO">[16]M.O.!$C$4</definedName>
    <definedName name="SALCAL">#REF!</definedName>
    <definedName name="SALIDA">#N/A</definedName>
    <definedName name="SALOMONICAS">[25]Analisis!#REF!</definedName>
    <definedName name="SALTEL">#REF!</definedName>
    <definedName name="salud">[91]A!#REF!</definedName>
    <definedName name="SBOTONTIMBRE">[25]Analisis!#REF!</definedName>
    <definedName name="SCALENTADOR">[25]Analisis!#REF!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FSDD">#REF!</definedName>
    <definedName name="SEGUETA">#REF!</definedName>
    <definedName name="Seguetas____Ultra">[8]Insumos!#REF!</definedName>
    <definedName name="SEGUROS">#REF!</definedName>
    <definedName name="SEMIGL">[16]Materiales!$E$42</definedName>
    <definedName name="senai">#REF!</definedName>
    <definedName name="senaii">#REF!</definedName>
    <definedName name="senaiii">#REF!</definedName>
    <definedName name="senaiiii">#REF!</definedName>
    <definedName name="Séptico">#REF!</definedName>
    <definedName name="SEPTICOCAL">#REF!</definedName>
    <definedName name="SEPTICOROC">#REF!</definedName>
    <definedName name="SEPTICOTIE">#REF!</definedName>
    <definedName name="SEPTICOTIESDIS">#REF!</definedName>
    <definedName name="Sereno_Mes">[63]MO!$B$16</definedName>
    <definedName name="Servicio.Vaciado.con.bomba">'[51]Insumos materiales'!$J$45</definedName>
    <definedName name="Sheet">#REF!</definedName>
    <definedName name="SHEETROCK">'[29]Analisis 2016 msp'!#REF!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FON2">[16]Materiales!$F$266</definedName>
    <definedName name="SIFONFREGPVC">#REF!</definedName>
    <definedName name="SIFONLAV1_4PVC">[16]Materiales!$E$598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TUBO">[16]Materiales!$E$613</definedName>
    <definedName name="SILICOOL">#REF!</definedName>
    <definedName name="SINTERRUPTOR3VIAS">[25]Analisis!#REF!</definedName>
    <definedName name="SINTERRUPTOR4VIAS">[25]Analisis!#REF!</definedName>
    <definedName name="SINTERRUPTORDOBLE">'[29]Analisis 2016 msp'!$F$406</definedName>
    <definedName name="SINTERRUPTORSENCILLO">'[29]Analisis 2016 msp'!$F$377</definedName>
    <definedName name="SINTERRUPTORTRIPLE">'[29]Analisis 2016 msp'!$F$429</definedName>
    <definedName name="SLAVADERODOBLE">'[29]Analisis 2016 msp'!$F$1662</definedName>
    <definedName name="SLAVADEROSENCILLO">'[29]Analisis 2016 msp'!$F$1691</definedName>
    <definedName name="SLUZCENITAL">'[29]Analisis 2016 msp'!$F$339</definedName>
    <definedName name="SOLDADORA">#REF!</definedName>
    <definedName name="solvente">#REF!</definedName>
    <definedName name="STELEFONO">[25]Analisis!#REF!</definedName>
    <definedName name="STELEFONOTAPA">[25]Analisis!#REF!</definedName>
    <definedName name="STOMACORRIENTE110">'[29]Analisis 2016 msp'!$F$497</definedName>
    <definedName name="STOMACORRIENTE220">[25]Analisis!#REF!</definedName>
    <definedName name="Su">'[112]Pres. '!$B$147</definedName>
    <definedName name="sub">'[99]Pres '!#REF!</definedName>
    <definedName name="SUB_2">#N/A</definedName>
    <definedName name="SUB_3">#N/A</definedName>
    <definedName name="SUB_TOTAL">#REF!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pintura">'[51]Costos Mano de Obra'!$O$55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>'[99]Pres '!#REF!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.coloc..gravo.arena">'[26]Analisis Unitarios'!$E$614</definedName>
    <definedName name="sum.coloc.tub.18">'[26]Analisis Unitarios'!$E$1116</definedName>
    <definedName name="sum.coloc.tub.21">'[26]Analisis Unitarios'!$E$1068</definedName>
    <definedName name="sum.coloc.tub.24">'[26]Analisis Unitarios'!$E$1021</definedName>
    <definedName name="sum.coloc.tub.42">'[26]Analisis Unitarios'!$E$925</definedName>
    <definedName name="sum.coloc.tub.60">'[26]Analisis Unitarios'!$E$829</definedName>
    <definedName name="sum.coloc.tub.8">'[26]Analisis Unitarios'!$E$1164</definedName>
    <definedName name="Suministro_y_Regado_de_Tierra_Negra">[8]Insumos!#REF!</definedName>
    <definedName name="SUMINISTROS">#REF!</definedName>
    <definedName name="t" localSheetId="1">Todas las Hojas !$A$1:$G$3</definedName>
    <definedName name="t">Todas las Hojas !$A$1:$G$3</definedName>
    <definedName name="TABIQUESBAÑOSM2CONTRA">#REF!</definedName>
    <definedName name="TABLESTACADO">'[113]Ana.precios un'!#REF!</definedName>
    <definedName name="tablestacas">#REF!</definedName>
    <definedName name="TABLETAS">#REF!</definedName>
    <definedName name="TABLETAS_2">#N/A</definedName>
    <definedName name="TABLETAS_3">#N/A</definedName>
    <definedName name="TANQUE_55Gls">#REF!</definedName>
    <definedName name="TANQUEAGUA">#REF!</definedName>
    <definedName name="TAPA_ALUMINIO_1x1">#REF!</definedName>
    <definedName name="TAPA_REGISTRO_HF">#REF!</definedName>
    <definedName name="TAPA_REGISTRO_HF_LIVIANA">#REF!</definedName>
    <definedName name="TAPACISALUM2727">#REF!</definedName>
    <definedName name="TAPAINODNAT">#REF!</definedName>
    <definedName name="TAPE">#REF!</definedName>
    <definedName name="TAPE_3M">#REF!</definedName>
    <definedName name="TAPE3M">[16]Materiales!$E$817</definedName>
    <definedName name="TAPEVINYL3M">[41]MATERIALES!$H$63</definedName>
    <definedName name="TAPONREG2">#REF!</definedName>
    <definedName name="TAPONREG3">#REF!</definedName>
    <definedName name="TAPONREG4">#REF!</definedName>
    <definedName name="TARUGO">#REF!</definedName>
    <definedName name="TASA">[114]Insumos!$H$2</definedName>
    <definedName name="tasa2">#REF!</definedName>
    <definedName name="tasa5">#REF!</definedName>
    <definedName name="TC">#REF!</definedName>
    <definedName name="TC1_">'[22]Analisis Detallado'!#REF!</definedName>
    <definedName name="TC1_1_2_">'[22]Analisis Detallado'!#REF!</definedName>
    <definedName name="TC1_1_4_">'[22]Analisis Detallado'!#REF!</definedName>
    <definedName name="TC1_2_">'[22]Analisis Detallado'!#REF!</definedName>
    <definedName name="TC2_">'[22]Analisis Detallado'!#REF!</definedName>
    <definedName name="TC2_1_2_">'[22]Analisis Detallado'!#REF!</definedName>
    <definedName name="TC3_">'[22]Analisis Detallado'!#REF!</definedName>
    <definedName name="TC3_4_">'[22]Analisis Detallado'!#REF!</definedName>
    <definedName name="TC4_">'[22]Analisis Detallado'!#REF!</definedName>
    <definedName name="TCAL">[19]MOJornal!$D$63</definedName>
    <definedName name="TCCA">[19]MOJornal!$D$64</definedName>
    <definedName name="TCDE">[19]MOJornal!$D$65</definedName>
    <definedName name="TCEB">[19]MOJornal!$D$66</definedName>
    <definedName name="TCEL">[19]MOJornal!$D$67</definedName>
    <definedName name="TCOMP">[19]MOJornal!$G$69</definedName>
    <definedName name="TCPI">[19]MOJornal!$D$70</definedName>
    <definedName name="TCPL">[19]MOJornal!$D$71</definedName>
    <definedName name="TCVA">[19]MOJornal!$D$72</definedName>
    <definedName name="TD1_1_2_">'[22]Analisis Detallado'!#REF!</definedName>
    <definedName name="TD10_">'[22]Analisis Detallado'!#REF!</definedName>
    <definedName name="TD2_">'[22]Analisis Detallado'!#REF!</definedName>
    <definedName name="TD3_">'[22]Analisis Detallado'!#REF!</definedName>
    <definedName name="TD4_">'[22]Analisis Detallado'!#REF!</definedName>
    <definedName name="TD6_">'[22]Analisis Detallado'!#REF!</definedName>
    <definedName name="TD8_">'[22]Analisis Detallado'!#REF!</definedName>
    <definedName name="TECHOASBTIJPI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E1_2HG">[16]Materiales!$E$464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[16]Materiales!$E$447</definedName>
    <definedName name="TEJAASFINST">#REF!</definedName>
    <definedName name="TELJAGS">#REF!</definedName>
    <definedName name="tetuii">#REF!</definedName>
    <definedName name="THINN">[16]Materiales!$E$46</definedName>
    <definedName name="THINNER">#REF!</definedName>
    <definedName name="tie">#REF!</definedName>
    <definedName name="tiempo.capataz">'[26]Analisis Unitarios'!$K$5</definedName>
    <definedName name="tiempo.giro.180grados.retro.exc.4.5m">'[26]Analisis Unitarios'!$E$406</definedName>
    <definedName name="tiempo.giro.90grados.retro.carguio.3m">'[26]Analisis Unitarios'!$E$442</definedName>
    <definedName name="tiempo.sereno">'[26]Analisis Unitarios'!$K$4</definedName>
    <definedName name="TIMBRE">#REF!</definedName>
    <definedName name="TINACOS">#REF!</definedName>
    <definedName name="TITULO_COPIAR_TODO">#REF!</definedName>
    <definedName name="TITULO_PRESUPUESTO">#REF!</definedName>
    <definedName name="_xlnm.Print_Titles">#N/A</definedName>
    <definedName name="tiza">#REF!</definedName>
    <definedName name="TNC">'[16]MANO DE OBRA'!$C$4</definedName>
    <definedName name="TNCAL">[19]MOJornal!$D$73</definedName>
    <definedName name="TNCCA">[19]MOJornal!$D$74</definedName>
    <definedName name="TNCDE">[19]MOJornal!$D$75</definedName>
    <definedName name="TNCEB">[19]MOJornal!$D$76</definedName>
    <definedName name="TNCEL">[19]MOJornal!$D$77</definedName>
    <definedName name="TNCOMP">[19]MOJornal!$G$79</definedName>
    <definedName name="TNCPI">[19]MOJornal!$D$80</definedName>
    <definedName name="TNCPL">[19]MOJornal!$D$81</definedName>
    <definedName name="TNCVA">[19]MOJornal!$D$82</definedName>
    <definedName name="TO">[9]A!#REF!</definedName>
    <definedName name="Tolas">#REF!</definedName>
    <definedName name="Tolas_2">"$#REF!.$B$13"</definedName>
    <definedName name="Tolas_3">"$#REF!.$B$13"</definedName>
    <definedName name="TOMACORRIENTE_110V">#REF!</definedName>
    <definedName name="TOMACORRIENTE_220V_SENC">#REF!</definedName>
    <definedName name="TOMACORRIENTE_30a">#REF!</definedName>
    <definedName name="TOMACORRIENTE110">[16]Materiales!$E$822</definedName>
    <definedName name="TOMACORRIENTE220">[16]Materiales!$E$823</definedName>
    <definedName name="tony">'[110]Pasarela de L=60.00'!#REF!</definedName>
    <definedName name="Tope_de_Marmolite_C_Normal">[8]Insumos!#REF!</definedName>
    <definedName name="TOPEMARMOLITE">#REF!</definedName>
    <definedName name="TOPOGRAFIA">#REF!</definedName>
    <definedName name="TOPOGRAFIA_2">#N/A</definedName>
    <definedName name="TOPOGRAFIA_3">#N/A</definedName>
    <definedName name="Topografo">#REF!</definedName>
    <definedName name="TORN3X38">#REF!</definedName>
    <definedName name="TORNILLO">#REF!</definedName>
    <definedName name="TORNILLOINODORO">[16]Materiales!$E$600</definedName>
    <definedName name="TORNILLOS">#REF!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RNILLOS_INODORO">#REF!</definedName>
    <definedName name="TORNILLOSFIJARARAN">#REF!</definedName>
    <definedName name="Tosca">[8]Insumos!#REF!</definedName>
    <definedName name="tosi">#REF!</definedName>
    <definedName name="tosii">#REF!</definedName>
    <definedName name="tosiii">#REF!</definedName>
    <definedName name="tosiiii">#REF!</definedName>
    <definedName name="Total">#REF!</definedName>
    <definedName name="TOTAL_2">#REF!</definedName>
    <definedName name="Total_Interest">#REF!</definedName>
    <definedName name="Total_Pay">#REF!</definedName>
    <definedName name="Total_Payment" localSheetId="1">Scheduled_Payment+Extra_Payment</definedName>
    <definedName name="Total_Payment">Scheduled_Payment+Extra_Payment</definedName>
    <definedName name="totalgeneral">#REF!</definedName>
    <definedName name="totalgeneral_2">"$#REF!.$M$56"</definedName>
    <definedName name="totalgeneral_3">"$#REF!.$M$56"</definedName>
    <definedName name="TP1_">'[22]Analisis Detallado'!#REF!</definedName>
    <definedName name="TP1_1_2_">'[22]Analisis Detallado'!#REF!</definedName>
    <definedName name="TP1_2_">'[22]Analisis Detallado'!#REF!</definedName>
    <definedName name="TP10_">'[22]Analisis Detallado'!#REF!</definedName>
    <definedName name="TP2_">'[22]Analisis Detallado'!#REF!</definedName>
    <definedName name="TP3_">'[22]Analisis Detallado'!#REF!</definedName>
    <definedName name="TP3_4_">'[22]Analisis Detallado'!#REF!</definedName>
    <definedName name="TP4_">'[22]Analisis Detallado'!#REF!</definedName>
    <definedName name="TP6_">'[22]Analisis Detallado'!#REF!</definedName>
    <definedName name="TP8_">'[22]Analisis Detallado'!#REF!</definedName>
    <definedName name="TPC3_4_">'[22]Analisis Detallado'!#REF!</definedName>
    <definedName name="TRACTOR_D8K">#REF!</definedName>
    <definedName name="TRACTORD">[60]EQUIPOS!$D$14</definedName>
    <definedName name="tractorm">'[28]Listado Equipos a utilizar'!#REF!</definedName>
    <definedName name="TRAFICO">[16]Materiales!$E$45</definedName>
    <definedName name="TRAGRACAL">#REF!</definedName>
    <definedName name="TRAGRAROC">#REF!</definedName>
    <definedName name="TRAGRATIE">#REF!</definedName>
    <definedName name="TRANINSTVENTYPTA">#REF!</definedName>
    <definedName name="TRANSF750KVACONTRA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ANSMINBARRO">#REF!</definedName>
    <definedName name="transpasf">'[28]Listado Equipos a utilizar'!#REF!</definedName>
    <definedName name="transporte">'[35]Resumen Precio Equipos'!$C$30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'[115]Ins 2'!$E$51</definedName>
    <definedName name="TRINCHERA">[25]Analisis!#REF!</definedName>
    <definedName name="TRIPLESEAL">#REF!</definedName>
    <definedName name="Trompo">#REF!</definedName>
    <definedName name="truct">[35]Materiales!#REF!</definedName>
    <definedName name="tub6x14">[20]analisis!$G$2304</definedName>
    <definedName name="tub8x12">[20]analisis!$G$2313</definedName>
    <definedName name="tub8x516">[20]analisis!$G$2322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UBO1_2HG">[16]Materiales!$E$473</definedName>
    <definedName name="TUBO221">'[43]Pu-Sanit.'!$C$183</definedName>
    <definedName name="TUBO3DRENAJE">[16]Materiales!$F$80</definedName>
    <definedName name="TUBO4DRENAJE">[16]Materiales!$F$81</definedName>
    <definedName name="TUBOCPVC12">#REF!</definedName>
    <definedName name="TUBOCPVC34">#REF!</definedName>
    <definedName name="TUBODRENAJE11_2">[16]Materiales!$F$78</definedName>
    <definedName name="TUBOFLEXC">#REF!</definedName>
    <definedName name="TUBOFLEXCINO">#REF!</definedName>
    <definedName name="TUBOFLEXCLAV">#REF!</definedName>
    <definedName name="TUBOFLEXI">#REF!</definedName>
    <definedName name="TUBOFLEXIBLEINODORO">[16]Materiales!$E$606</definedName>
    <definedName name="TUBOFLEXL">#REF!</definedName>
    <definedName name="TUBOFLEXLAV">[16]Materiales!$E$605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OSDR26_2">[16]Materiales!$F$127</definedName>
    <definedName name="tubosdr26_3">[40]Materiales!$F$130</definedName>
    <definedName name="TUBOSDR261_2">[16]Materiales!$F$123</definedName>
    <definedName name="TUBOSDR41_2">[16]Materiales!$F$96</definedName>
    <definedName name="TUBOSDR41DE4">[16]Materiales!$F$98</definedName>
    <definedName name="TUBOSRD41_3">[16]Materiales!$F$97</definedName>
    <definedName name="tubui">#REF!</definedName>
    <definedName name="tubuii">#REF!</definedName>
    <definedName name="tubuiii">#REF!</definedName>
    <definedName name="tubuiiii">#REF!</definedName>
    <definedName name="TWST1">'[22]Analisis Detallado'!#REF!</definedName>
    <definedName name="TWST1_0">'[22]Analisis Detallado'!#REF!</definedName>
    <definedName name="TWST10">'[22]Analisis Detallado'!#REF!</definedName>
    <definedName name="TWST12">'[22]Analisis Detallado'!#REF!</definedName>
    <definedName name="TWST14">'[22]Analisis Detallado'!#REF!</definedName>
    <definedName name="TWST16">'[22]Analisis Detallado'!#REF!</definedName>
    <definedName name="TWST18">'[22]Analisis Detallado'!#REF!</definedName>
    <definedName name="TWST2">'[22]Analisis Detallado'!#REF!</definedName>
    <definedName name="TWST2_0">'[22]Analisis Detallado'!#REF!</definedName>
    <definedName name="TWST20">'[22]Analisis Detallado'!#REF!</definedName>
    <definedName name="TWST3_0">'[22]Analisis Detallado'!#REF!</definedName>
    <definedName name="TWST4">'[22]Analisis Detallado'!#REF!</definedName>
    <definedName name="TWST4_0">'[22]Analisis Detallado'!#REF!</definedName>
    <definedName name="TWST6">'[22]Analisis Detallado'!#REF!</definedName>
    <definedName name="TWST8">'[22]Analisis Detallado'!#REF!</definedName>
    <definedName name="TYDE4X2">[16]Materiales!$F$295</definedName>
    <definedName name="TYDE4X3">[16]Materiales!$F$296</definedName>
    <definedName name="TYPE_3M">#REF!</definedName>
    <definedName name="ud">#REF!</definedName>
    <definedName name="UD.">#REF!</definedName>
    <definedName name="UND">#N/A</definedName>
    <definedName name="UNIDAD">#REF!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2HG">#REF!</definedName>
    <definedName name="UNIONUNIV1_2HG">[16]Materiales!$E$482</definedName>
    <definedName name="us">#REF!</definedName>
    <definedName name="USDOLAR">[19]Ins!$E$445</definedName>
    <definedName name="uso.vibrador">'[51]Costos Mano de Obra'!$O$42</definedName>
    <definedName name="USOSMADERA">#REF!</definedName>
    <definedName name="UY">[9]A!#REF!</definedName>
    <definedName name="v">#REF!</definedName>
    <definedName name="v.c.n1y2.villa13">[116]Cubicación!$P$535</definedName>
    <definedName name="v.c.n1y2.villa14">[116]Cubicación!$P$1461</definedName>
    <definedName name="v.c.n1y2.villa15">[116]Cubicación!$P$1576</definedName>
    <definedName name="v.c.n1y2.villa16">[116]Cubicación!$P$1805</definedName>
    <definedName name="v.c.n1y2.villa17">[116]Cubicación!$P$1920</definedName>
    <definedName name="v.c.n1y2.villa18">[116]Cubicación!$P$1113</definedName>
    <definedName name="v.c.n1y2.villa2">[116]Cubicación!$P$2037</definedName>
    <definedName name="v.c.n1y2.villa3">[116]Cubicación!$P$883</definedName>
    <definedName name="v.c.n1y2.villa4">[116]Cubicación!$P$768</definedName>
    <definedName name="v.c.n1y2.villa5">[116]Cubicación!$P$653</definedName>
    <definedName name="v.c.n1y2.villa6">[116]Cubicación!$P$138</definedName>
    <definedName name="v.c.n1y2.villa7">[116]Cubicación!$P$269</definedName>
    <definedName name="v.c.n1y2.villa8">[116]Cubicación!$P$1231</definedName>
    <definedName name="v.c.n1y2.villa9">[116]Cubicación!$P$1346</definedName>
    <definedName name="VACC">[23]Precio!$F$31</definedName>
    <definedName name="vaciado">#REF!</definedName>
    <definedName name="VACIADOAMANO">[25]Analisis!#REF!</definedName>
    <definedName name="vaciadoindustrial">[68]I.HORMIGON!$G$40</definedName>
    <definedName name="VACZ">[23]Precio!$F$30</definedName>
    <definedName name="VAIVEN">#REF!</definedName>
    <definedName name="VALOR">#REF!</definedName>
    <definedName name="valor2">[7]Analisis!#REF!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Q">#REF!</definedName>
    <definedName name="VALORT">#REF!</definedName>
    <definedName name="VALORV">#REF!</definedName>
    <definedName name="Values_Entered">IF(Loan_Amount*Interest_Rate*Loan_Years*Loan_Start&gt;0,1,0)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LVULAFLUX">[40]Materiales!$E$611</definedName>
    <definedName name="Varias">[77]INSUMOS!#REF!</definedName>
    <definedName name="VARILLA">[40]Materiales!$E$665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ARILLAQQ">[16]Materiales!$E$660</definedName>
    <definedName name="varillas">#REF!</definedName>
    <definedName name="varillas_2">#N/A</definedName>
    <definedName name="varillas_3">#N/A</definedName>
    <definedName name="VCOLGANTE1590">#REF!</definedName>
    <definedName name="veabat">[43]Volumenes!$F$2358</definedName>
    <definedName name="veabat3">[43]Volumenes!$F$2684</definedName>
    <definedName name="VEABATIB">[43]Mat!$D$157</definedName>
    <definedName name="vecorr2">[43]Volumenes!$F$2357</definedName>
    <definedName name="vecorr3">[43]Volumenes!$F$2683</definedName>
    <definedName name="VECORRED">[43]Mat!$D$156</definedName>
    <definedName name="Ven">#REF!</definedName>
    <definedName name="Vent">#REF!</definedName>
    <definedName name="Vent._Corred._Alum._Nat._Pint._Polvo_Vid._Transp.">[8]Insumos!#REF!</definedName>
    <definedName name="VENT2SDR41">[29]SIMO!#REF!</definedName>
    <definedName name="VENT3SDR41">[29]SIMO!#REF!</definedName>
    <definedName name="VENT3SDR41CONTRA">#REF!</definedName>
    <definedName name="Venta">#REF!</definedName>
    <definedName name="veproy2">[43]Volumenes!$F$2356</definedName>
    <definedName name="veproyec3">[43]Volumenes!$F$2682</definedName>
    <definedName name="VEPROYETA">[43]Mat!$D$155</definedName>
    <definedName name="VERGRAGRI">#REF!</definedName>
    <definedName name="VERGRAGRIPVC">#REF!</definedName>
    <definedName name="VERGRAGRISCONTRA">#REF!</definedName>
    <definedName name="VERTEDERO">'[29]Analisis 2016 msp'!$F$1714</definedName>
    <definedName name="VIBRADO">#REF!</definedName>
    <definedName name="Vibroquín_Color_40_x40">[8]Insumos!#REF!</definedName>
    <definedName name="Vibroquín_Gris_40_x40">[8]Insumos!#REF!</definedName>
    <definedName name="vig">#REF!</definedName>
    <definedName name="Viga.V1">[58]Análisis!$D$200</definedName>
    <definedName name="VIGA_15x20">[81]Análisis!$H$1499</definedName>
    <definedName name="VIGAAMARRE15X20">[25]Analisis!#REF!</definedName>
    <definedName name="VIGAAMARRE20X20">'[29]Analisis 2016 msp'!#REF!</definedName>
    <definedName name="VIGASHP">#REF!</definedName>
    <definedName name="VIGASHP_2">"$#REF!.$B$109"</definedName>
    <definedName name="VIGASHP_3">"$#REF!.$B$109"</definedName>
    <definedName name="VIOLINADO">#REF!</definedName>
    <definedName name="VIOLINAR1CARA">#REF!</definedName>
    <definedName name="VLP">[23]Precio!$F$41</definedName>
    <definedName name="volteobote">'[28]Listado Equipos a utilizar'!#REF!</definedName>
    <definedName name="volteobotela">'[28]Listado Equipos a utilizar'!#REF!</definedName>
    <definedName name="volteobotelargo">'[28]Listado Equipos a utilizar'!#REF!</definedName>
    <definedName name="VP">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10">#REF!</definedName>
    <definedName name="VVC">[23]Precio!$F$39</definedName>
    <definedName name="VXCSD">#REF!</definedName>
    <definedName name="W10X12">[20]analisis!$G$1534</definedName>
    <definedName name="W14X22">[20]analisis!$G$1637</definedName>
    <definedName name="W16X26">[20]analisis!$G$1814</definedName>
    <definedName name="W18X40">[20]analisis!$G$1872</definedName>
    <definedName name="W27X84">[20]analisis!$G$1977</definedName>
    <definedName name="w6x9">[20]analisis!$G$1453</definedName>
    <definedName name="WARE" hidden="1">'[36]ANALISIS STO DGO'!#REF!</definedName>
    <definedName name="ware." hidden="1">'[36]ANALISIS STO DGO'!#REF!</definedName>
    <definedName name="ware.1" hidden="1">'[36]ANALISIS STO DGO'!#REF!</definedName>
    <definedName name="WAREHOUSE" hidden="1">'[36]ANALISIS STO DGO'!#REF!</definedName>
    <definedName name="Wimaldy" hidden="1">'[36]ANALISIS STO DGO'!#REF!</definedName>
    <definedName name="wimaldy.">#REF!</definedName>
    <definedName name="wimaldy..">#REF!</definedName>
    <definedName name="Wimaldy...">#REF!</definedName>
    <definedName name="Winche">#REF!</definedName>
    <definedName name="ww">#REF!</definedName>
    <definedName name="x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YEEDE4">[16]Materiales!$F$300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[34]A!#REF!</definedName>
    <definedName name="z">#REF!</definedName>
    <definedName name="zab">#REF!</definedName>
    <definedName name="ZABALETA">'[43]anal term'!$F$1808</definedName>
    <definedName name="ZABALETADETECHO">[25]Analisis!#REF!</definedName>
    <definedName name="ZABALETAPISO">#REF!</definedName>
    <definedName name="ZABALETATECHO">#REF!</definedName>
    <definedName name="zap.muro6">#REF!</definedName>
    <definedName name="zap6">#REF!</definedName>
    <definedName name="zapata">'[8]caseta de planta'!$C$1:$C$65536</definedName>
    <definedName name="Zapata.Z1s.Z2s">[58]Análisis!$D$120</definedName>
    <definedName name="ZAPATA30X20135">[25]Analisis!#REF!</definedName>
    <definedName name="ZAPATA30X20180">'[29]Analisis 2016 msp'!#REF!</definedName>
    <definedName name="ZAPATA45X20135">[25]Analisis!#REF!</definedName>
    <definedName name="ZAPATA45X20180">'[29]Analisis 2016 msp'!#REF!</definedName>
    <definedName name="ZAPATA45X25135">[25]Analisis!#REF!</definedName>
    <definedName name="ZAPATA45X25180">'[29]Analisis 2016 msp'!#REF!</definedName>
    <definedName name="ZAPATA45X25180DE5">'[29]Analisis 2016 msp'!#REF!</definedName>
    <definedName name="ZAPATA45X25180DE7">'[29]Analisis 2016 msp'!#REF!</definedName>
    <definedName name="ZAPATA60X25135">[25]Analisis!#REF!</definedName>
    <definedName name="ZAPATADE60X25180">'[29]Analisis 2016 msp'!#REF!</definedName>
    <definedName name="ZAPATADE60X25180DE5">'[29]Analisis 2016 msp'!#REF!</definedName>
    <definedName name="zapatasdeescaleras">#REF!</definedName>
    <definedName name="zapc">#REF!</definedName>
    <definedName name="ZIN_001">#REF!</definedName>
    <definedName name="ZINC_CAL26_3x6">#REF!</definedName>
    <definedName name="ZINC24">#REF!</definedName>
    <definedName name="ZINC26">#REF!</definedName>
    <definedName name="ZINC27">#REF!</definedName>
    <definedName name="ZINC29">#REF!</definedName>
    <definedName name="ZINC34">#REF!</definedName>
    <definedName name="ZM8H">'[22]Analisis Detallado'!#REF!</definedName>
    <definedName name="zocalo">'[117]Pres. no'!#REF!</definedName>
    <definedName name="zocalo.de.mosaico">[67]Análisis!$D$1266</definedName>
    <definedName name="zocalo.porcelanato.40x40">[58]Análisis!$D$501</definedName>
    <definedName name="ZOCALO_8x34">#REF!</definedName>
    <definedName name="Zócalo_de_Cerámica_Criolla_de_33___1era">[30]Insumos!$B$42:$D$42</definedName>
    <definedName name="zocalobotichinorojo">#REF!</definedName>
    <definedName name="ZOCALOGRAN30X7">[25]Analisis!#REF!</definedName>
    <definedName name="ZOCALOPORCELANATO">[25]Analisis!#REF!</definedName>
    <definedName name="ZOCESCGRAPROYAL">#REF!</definedName>
    <definedName name="ZOCGRA30BCO">#REF!</definedName>
    <definedName name="ZOCGRA30GRIS">#REF!</definedName>
    <definedName name="ZOCGRA40BCO">#REF!</definedName>
    <definedName name="ZOCGRABOTI40BCO">#REF!</definedName>
    <definedName name="ZOCGRABOTI40COL">#REF!</definedName>
    <definedName name="ZOCGRAPROYAL40">#REF!</definedName>
    <definedName name="ZOCLAD28">#REF!</definedName>
    <definedName name="ZOCMOSROJ25">#REF!</definedName>
    <definedName name="ZOGRAESC">[43]UASD!$F$3522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0" l="1"/>
  <c r="G26" i="30" s="1"/>
  <c r="F22" i="30"/>
  <c r="F21" i="30"/>
  <c r="F20" i="30"/>
  <c r="F17" i="30"/>
  <c r="F16" i="30"/>
  <c r="F15" i="30"/>
  <c r="F12" i="30"/>
  <c r="F11" i="30"/>
  <c r="G13" i="30" s="1"/>
  <c r="G23" i="30" l="1"/>
  <c r="G28" i="30"/>
  <c r="G18" i="30"/>
  <c r="F35" i="30" l="1"/>
  <c r="F34" i="30"/>
  <c r="F33" i="30"/>
  <c r="F32" i="30"/>
  <c r="F39" i="30"/>
  <c r="F31" i="30"/>
  <c r="F38" i="30"/>
  <c r="F37" i="30"/>
  <c r="F36" i="30"/>
  <c r="G42" i="30" l="1"/>
  <c r="G43" i="30" s="1"/>
  <c r="F40" i="29" l="1"/>
  <c r="E25" i="29"/>
  <c r="F25" i="29" s="1"/>
  <c r="G26" i="29" s="1"/>
  <c r="E20" i="29"/>
  <c r="F20" i="29" s="1"/>
  <c r="E16" i="29"/>
  <c r="F16" i="29" s="1"/>
  <c r="E15" i="29"/>
  <c r="F15" i="29" s="1"/>
  <c r="E12" i="29"/>
  <c r="F12" i="29" s="1"/>
  <c r="E11" i="29"/>
  <c r="F11" i="29" s="1"/>
  <c r="G138" i="10"/>
  <c r="H139" i="10" s="1"/>
  <c r="G162" i="10"/>
  <c r="G150" i="10"/>
  <c r="G151" i="10"/>
  <c r="H61" i="10"/>
  <c r="H63" i="10" s="1"/>
  <c r="F57" i="10"/>
  <c r="G57" i="10" s="1"/>
  <c r="H57" i="10" s="1"/>
  <c r="H58" i="10" s="1"/>
  <c r="H50" i="10"/>
  <c r="H54" i="10" s="1"/>
  <c r="F50" i="10"/>
  <c r="A48" i="10"/>
  <c r="H137" i="10"/>
  <c r="H138" i="10" s="1"/>
  <c r="H130" i="10" s="1"/>
  <c r="H131" i="10" s="1"/>
  <c r="G137" i="10"/>
  <c r="A130" i="10"/>
  <c r="G13" i="29" l="1"/>
  <c r="H66" i="10"/>
  <c r="G130" i="10"/>
  <c r="G131" i="10" s="1"/>
  <c r="H140" i="10" s="1"/>
  <c r="H79" i="10" l="1"/>
  <c r="A21" i="10" l="1"/>
  <c r="H23" i="10"/>
  <c r="G24" i="10" l="1"/>
  <c r="G20" i="10" s="1"/>
  <c r="H24" i="10"/>
  <c r="H20" i="10" s="1"/>
  <c r="H25" i="10" l="1"/>
  <c r="H193" i="10" l="1"/>
  <c r="E193" i="10"/>
  <c r="H192" i="10"/>
  <c r="F192" i="10"/>
  <c r="E192" i="10" s="1"/>
  <c r="A173" i="10"/>
  <c r="A157" i="10"/>
  <c r="A143" i="10"/>
  <c r="A70" i="10"/>
  <c r="A29" i="10"/>
  <c r="A5" i="10"/>
  <c r="G182" i="10"/>
  <c r="G177" i="10"/>
  <c r="H177" i="10" s="1"/>
  <c r="H178" i="10" s="1"/>
  <c r="G173" i="10" s="1"/>
  <c r="F182" i="10"/>
  <c r="G8" i="10"/>
  <c r="G7" i="10"/>
  <c r="F25" i="13"/>
  <c r="D25" i="13" s="1"/>
  <c r="F24" i="13"/>
  <c r="D24" i="13" s="1"/>
  <c r="F23" i="13"/>
  <c r="D23" i="13" s="1"/>
  <c r="A23" i="13"/>
  <c r="A24" i="13" s="1"/>
  <c r="A25" i="13" s="1"/>
  <c r="H195" i="10" l="1"/>
  <c r="H182" i="10"/>
  <c r="H184" i="10" s="1"/>
  <c r="H173" i="10"/>
  <c r="H174" i="10" s="1"/>
  <c r="H179" i="10" s="1"/>
  <c r="H180" i="10" s="1"/>
  <c r="F173" i="10"/>
  <c r="E173" i="10" s="1"/>
  <c r="H187" i="10" l="1"/>
  <c r="H188" i="10" s="1"/>
  <c r="F79" i="10" l="1"/>
  <c r="E79" i="10" s="1"/>
  <c r="H166" i="10"/>
  <c r="G166" i="10"/>
  <c r="H164" i="10"/>
  <c r="H163" i="10"/>
  <c r="H162" i="10"/>
  <c r="H151" i="10"/>
  <c r="H150" i="10"/>
  <c r="H148" i="10"/>
  <c r="H152" i="10" l="1"/>
  <c r="H143" i="10" s="1"/>
  <c r="H144" i="10" s="1"/>
  <c r="H167" i="10" l="1"/>
  <c r="H157" i="10" s="1"/>
  <c r="H158" i="10" s="1"/>
  <c r="G118" i="10" l="1"/>
  <c r="F118" i="10" s="1"/>
  <c r="C118" i="10"/>
  <c r="H117" i="10"/>
  <c r="F117" i="10"/>
  <c r="E117" i="10" s="1"/>
  <c r="G116" i="10"/>
  <c r="H116" i="10" s="1"/>
  <c r="H115" i="10"/>
  <c r="F115" i="10"/>
  <c r="E115" i="10" s="1"/>
  <c r="G114" i="10"/>
  <c r="G113" i="10"/>
  <c r="H113" i="10" s="1"/>
  <c r="H108" i="10"/>
  <c r="H107" i="10"/>
  <c r="E106" i="10"/>
  <c r="E105" i="10"/>
  <c r="H104" i="10"/>
  <c r="G103" i="10"/>
  <c r="E103" i="10" s="1"/>
  <c r="G102" i="10"/>
  <c r="E102" i="10" s="1"/>
  <c r="F98" i="10"/>
  <c r="C98" i="10"/>
  <c r="H97" i="10"/>
  <c r="F96" i="10"/>
  <c r="H95" i="10"/>
  <c r="E85" i="10"/>
  <c r="H85" i="10" s="1"/>
  <c r="H87" i="10" s="1"/>
  <c r="H74" i="10" s="1"/>
  <c r="F72" i="10"/>
  <c r="G72" i="10" s="1"/>
  <c r="H72" i="10" s="1"/>
  <c r="H39" i="10"/>
  <c r="F39" i="10"/>
  <c r="E39" i="10" s="1"/>
  <c r="H38" i="10"/>
  <c r="F38" i="10"/>
  <c r="E38" i="10" s="1"/>
  <c r="H33" i="10"/>
  <c r="H31" i="10"/>
  <c r="H102" i="10" l="1"/>
  <c r="H96" i="10"/>
  <c r="H103" i="10"/>
  <c r="H40" i="10"/>
  <c r="H35" i="10"/>
  <c r="H44" i="10" s="1"/>
  <c r="E104" i="10"/>
  <c r="F113" i="10"/>
  <c r="E113" i="10" s="1"/>
  <c r="H105" i="10"/>
  <c r="F114" i="10"/>
  <c r="E114" i="10" s="1"/>
  <c r="E107" i="10"/>
  <c r="H114" i="10"/>
  <c r="H118" i="10"/>
  <c r="G119" i="10" s="1"/>
  <c r="H119" i="10" s="1"/>
  <c r="H98" i="10"/>
  <c r="H99" i="10" s="1"/>
  <c r="H106" i="10"/>
  <c r="F95" i="10"/>
  <c r="E95" i="10" s="1"/>
  <c r="F97" i="10"/>
  <c r="E97" i="10" s="1"/>
  <c r="E118" i="10"/>
  <c r="E96" i="10"/>
  <c r="E108" i="10"/>
  <c r="F116" i="10"/>
  <c r="E116" i="10" s="1"/>
  <c r="E98" i="10"/>
  <c r="H76" i="10"/>
  <c r="H89" i="10" l="1"/>
  <c r="E17" i="29" s="1"/>
  <c r="F17" i="29" s="1"/>
  <c r="G18" i="29" s="1"/>
  <c r="H121" i="10"/>
  <c r="H110" i="10"/>
  <c r="F119" i="10"/>
  <c r="E119" i="10" s="1"/>
  <c r="H124" i="10" l="1"/>
  <c r="H125" i="10" s="1"/>
  <c r="H127" i="10" s="1"/>
  <c r="G148" i="10" s="1"/>
  <c r="G164" i="10" l="1"/>
  <c r="G167" i="10" s="1"/>
  <c r="G157" i="10" s="1"/>
  <c r="G158" i="10" s="1"/>
  <c r="H169" i="10" s="1"/>
  <c r="E22" i="29" s="1"/>
  <c r="F22" i="29" s="1"/>
  <c r="G152" i="10"/>
  <c r="H153" i="10" s="1"/>
  <c r="H168" i="10" l="1"/>
  <c r="G143" i="10"/>
  <c r="G144" i="10" s="1"/>
  <c r="H154" i="10" s="1"/>
  <c r="E21" i="29" s="1"/>
  <c r="F21" i="29" s="1"/>
  <c r="G23" i="29" s="1"/>
  <c r="G28" i="29" s="1"/>
  <c r="F38" i="29" l="1"/>
  <c r="F39" i="29"/>
  <c r="F32" i="29"/>
  <c r="F31" i="29"/>
  <c r="F33" i="29"/>
  <c r="F34" i="29"/>
  <c r="F35" i="29"/>
  <c r="F36" i="29"/>
  <c r="F37" i="29"/>
  <c r="H15" i="10"/>
  <c r="E15" i="10"/>
  <c r="H14" i="10"/>
  <c r="E14" i="10"/>
  <c r="H13" i="10"/>
  <c r="E13" i="10"/>
  <c r="H11" i="10"/>
  <c r="F11" i="10"/>
  <c r="E11" i="10" s="1"/>
  <c r="H10" i="10"/>
  <c r="F10" i="10"/>
  <c r="E10" i="10" s="1"/>
  <c r="H9" i="10"/>
  <c r="F9" i="10"/>
  <c r="E9" i="10" s="1"/>
  <c r="H8" i="10"/>
  <c r="F8" i="10"/>
  <c r="E8" i="10" s="1"/>
  <c r="H7" i="10"/>
  <c r="F7" i="10"/>
  <c r="E7" i="10" s="1"/>
  <c r="G42" i="29" l="1"/>
  <c r="G43" i="29" s="1"/>
  <c r="H16" i="10"/>
  <c r="H17" i="10" s="1"/>
  <c r="H18" i="10" l="1"/>
</calcChain>
</file>

<file path=xl/sharedStrings.xml><?xml version="1.0" encoding="utf-8"?>
<sst xmlns="http://schemas.openxmlformats.org/spreadsheetml/2006/main" count="611" uniqueCount="338">
  <si>
    <t>M2</t>
  </si>
  <si>
    <t>PU</t>
  </si>
  <si>
    <t>M3</t>
  </si>
  <si>
    <t xml:space="preserve">Letrero de identificacion de obras </t>
  </si>
  <si>
    <t>Replanteo</t>
  </si>
  <si>
    <t>Ml</t>
  </si>
  <si>
    <t>No.</t>
  </si>
  <si>
    <t>Descripción</t>
  </si>
  <si>
    <t>Cantidad</t>
  </si>
  <si>
    <t>Unidad</t>
  </si>
  <si>
    <t xml:space="preserve">P.U. sin ITBIS (RD$) </t>
  </si>
  <si>
    <t>ITBIS (RD$)</t>
  </si>
  <si>
    <t xml:space="preserve">P.U. con ITBIS (RD$) </t>
  </si>
  <si>
    <t>Valor (RD$)</t>
  </si>
  <si>
    <t xml:space="preserve">Volumen del analisis </t>
  </si>
  <si>
    <t>Materiales y Equipos</t>
  </si>
  <si>
    <t xml:space="preserve">Clavos dulce 2 1/2" </t>
  </si>
  <si>
    <t>LB</t>
  </si>
  <si>
    <t>Cal 20 Kilos</t>
  </si>
  <si>
    <t>FDA</t>
  </si>
  <si>
    <t>Hilo de nylon</t>
  </si>
  <si>
    <t>U</t>
  </si>
  <si>
    <t>Cinta métrica</t>
  </si>
  <si>
    <t>Brigada Topográfica</t>
  </si>
  <si>
    <t>DIA</t>
  </si>
  <si>
    <t>Mano de Obra</t>
  </si>
  <si>
    <t>Maestro</t>
  </si>
  <si>
    <t>Carpintero de Segunda Categoria</t>
  </si>
  <si>
    <t>Trabajador No calificado (TNC)</t>
  </si>
  <si>
    <t>COSTO/M2</t>
  </si>
  <si>
    <t xml:space="preserve">EXCAVACIÓN EN MATERIAL A MANO </t>
  </si>
  <si>
    <t>Mano de Obra-</t>
  </si>
  <si>
    <t>Excavación ( rend= 3.50 m3/día/ h)</t>
  </si>
  <si>
    <t>Paleo ( rend= 18m3/día/ h)</t>
  </si>
  <si>
    <t>Sub-Total Mano de Obra</t>
  </si>
  <si>
    <t>Equipos-</t>
  </si>
  <si>
    <t>Pico</t>
  </si>
  <si>
    <t>Pala</t>
  </si>
  <si>
    <t>Sub-Total Equipos</t>
  </si>
  <si>
    <t>ITBIS/M3</t>
  </si>
  <si>
    <t>Costo RD$/ m3</t>
  </si>
  <si>
    <t xml:space="preserve">No. </t>
  </si>
  <si>
    <t>EQUIPOS:</t>
  </si>
  <si>
    <t>Compactador manual</t>
  </si>
  <si>
    <t>Hr.</t>
  </si>
  <si>
    <t xml:space="preserve"> </t>
  </si>
  <si>
    <t>M3/Hr.</t>
  </si>
  <si>
    <t>Herramientas</t>
  </si>
  <si>
    <t xml:space="preserve">% </t>
  </si>
  <si>
    <t>M. O.</t>
  </si>
  <si>
    <t>Sub-Total (1) Compactación Equipos</t>
  </si>
  <si>
    <t>MANO DE OBRA:</t>
  </si>
  <si>
    <t>Peones</t>
  </si>
  <si>
    <t xml:space="preserve">RENDIMIENTO: </t>
  </si>
  <si>
    <t>Sub-Total (3) Mano de Obra</t>
  </si>
  <si>
    <t>Materiales:</t>
  </si>
  <si>
    <t>cemento gris</t>
  </si>
  <si>
    <t>Fds</t>
  </si>
  <si>
    <t>arena gruesa ITABO LAVADA (de PLANTA)</t>
  </si>
  <si>
    <t>m3</t>
  </si>
  <si>
    <t>gravilla 3/4 @ 3/8"</t>
  </si>
  <si>
    <t>agua</t>
  </si>
  <si>
    <t>Gls</t>
  </si>
  <si>
    <t>SUB-TOTAL DE MATERIALES</t>
  </si>
  <si>
    <t>Mano de Obra:</t>
  </si>
  <si>
    <t>Capataz</t>
  </si>
  <si>
    <t>día</t>
  </si>
  <si>
    <t>Operador ligadora (Operario de 2da.)</t>
  </si>
  <si>
    <t>Palero(2) (TC)</t>
  </si>
  <si>
    <t>hombre</t>
  </si>
  <si>
    <t>Maletero material seco (2) (TC)</t>
  </si>
  <si>
    <t>Maletero hormigón (TC)</t>
  </si>
  <si>
    <t>Tendedor (TC)</t>
  </si>
  <si>
    <t>Aguatero  (TC)</t>
  </si>
  <si>
    <t>Equipo</t>
  </si>
  <si>
    <t xml:space="preserve">Ligadora </t>
  </si>
  <si>
    <t xml:space="preserve">Pala </t>
  </si>
  <si>
    <t>Carretillero(5 uds. )</t>
  </si>
  <si>
    <t>Tanque(4 uds. )</t>
  </si>
  <si>
    <t>ud</t>
  </si>
  <si>
    <t>Cubos(2 uds.)</t>
  </si>
  <si>
    <t xml:space="preserve">Gasolina ligadora  0.05gl/hp/hr  Hp=10 </t>
  </si>
  <si>
    <t>gl</t>
  </si>
  <si>
    <t>Lubricante</t>
  </si>
  <si>
    <t>%</t>
  </si>
  <si>
    <t>Sub-Total Equipo</t>
  </si>
  <si>
    <t>SUB TOTAL M.O. Y EQUIPOS GENERAL</t>
  </si>
  <si>
    <t>RENDIMIENTO</t>
  </si>
  <si>
    <t>M³/DÍA</t>
  </si>
  <si>
    <t>COSTO/M3</t>
  </si>
  <si>
    <t xml:space="preserve">BOTE DE MATERIAL SOBRANTE </t>
  </si>
  <si>
    <t>Camión 6 m3</t>
  </si>
  <si>
    <t>Viaje</t>
  </si>
  <si>
    <t>RENDIMIENTO 6 m3 POR VIAJE POR DIA</t>
  </si>
  <si>
    <t>HERRAMIENTAS:</t>
  </si>
  <si>
    <t>HERRAMIENTAS</t>
  </si>
  <si>
    <t>Sub-Total Herramientas</t>
  </si>
  <si>
    <t>Peones (2)</t>
  </si>
  <si>
    <t>ACERA EN HORMIGON VIOLINADA E=0.10m - 1:2:4 CON LIGADORA</t>
  </si>
  <si>
    <t xml:space="preserve">Acera en hormigón e=0.10m </t>
  </si>
  <si>
    <t>Volumen Análisis</t>
  </si>
  <si>
    <t>Vaciado y ligado Hormigón 1:2:4 - 10% desp</t>
  </si>
  <si>
    <t>Preparación superficie - Ayudante AY</t>
  </si>
  <si>
    <t>Mano de obra frotado y violinado</t>
  </si>
  <si>
    <t>Total/UND</t>
  </si>
  <si>
    <t>CONTEN PULIDO DE h=0.40m - HORMIGON 1:2:4 CON LIGADORA</t>
  </si>
  <si>
    <t>ML</t>
  </si>
  <si>
    <t>Contén pulido b=0.50 h=0.40m - sección 0.14m2</t>
  </si>
  <si>
    <t>M3E</t>
  </si>
  <si>
    <t>Plantillas en plywood 3/4" sum. y confección</t>
  </si>
  <si>
    <t>UND</t>
  </si>
  <si>
    <t>Madera pino americ. cepillado 10"x1"/20 usos</t>
  </si>
  <si>
    <t>PT</t>
  </si>
  <si>
    <t>Mano de obra contenes (madera y pulido)</t>
  </si>
  <si>
    <t>COSTO/ML</t>
  </si>
  <si>
    <t>COSTO/M</t>
  </si>
  <si>
    <t>COSTO/Kl</t>
  </si>
  <si>
    <t xml:space="preserve">Material Granular </t>
  </si>
  <si>
    <t>CODIGO</t>
  </si>
  <si>
    <t>DESCRIPCION</t>
  </si>
  <si>
    <t>PU+ITBIS</t>
  </si>
  <si>
    <t>PU SIN ITBIS</t>
  </si>
  <si>
    <t>RENDIMIENTOS-OBS.</t>
  </si>
  <si>
    <t>CEMENTOS</t>
  </si>
  <si>
    <t>Cal Grande hidratada 20 kilos</t>
  </si>
  <si>
    <t>Cemento Blanco Titan 40 kilos</t>
  </si>
  <si>
    <t>Cemento Gris 94 lbs. Tipo Portland</t>
  </si>
  <si>
    <t xml:space="preserve">Mortero para bloques Pega Bloques Antillana 94 lbs. </t>
  </si>
  <si>
    <t xml:space="preserve">Mortero para empañetes Mezcla Antillana 94 lbs. </t>
  </si>
  <si>
    <t>Mortero para cerámicas PegaTod 50 Lbs.</t>
  </si>
  <si>
    <t>7-8 M2 por funda</t>
  </si>
  <si>
    <t>Mortero para cerámicas PegaTod Blanco 50 Lbs.</t>
  </si>
  <si>
    <t>Yeso Escayola E-30 55 Lbs.</t>
  </si>
  <si>
    <t>AGREGADOS</t>
  </si>
  <si>
    <t>Arena gruesa Itabo lavada</t>
  </si>
  <si>
    <t>Arena Itabo de mina</t>
  </si>
  <si>
    <t>Arena Fina Pañete azul</t>
  </si>
  <si>
    <t>Arena triturada lavada azul</t>
  </si>
  <si>
    <t>Grava de 3/4"</t>
  </si>
  <si>
    <t>Grava de 1/2"</t>
  </si>
  <si>
    <t>Caliche</t>
  </si>
  <si>
    <t>Granzote grueso</t>
  </si>
  <si>
    <t>Granzote fino o gravillita</t>
  </si>
  <si>
    <t>Cascajo de mina (en mina)</t>
  </si>
  <si>
    <t>Material de base triturado (en mina)</t>
  </si>
  <si>
    <t>Piedra para muro de gaviones (en mina)</t>
  </si>
  <si>
    <t>Tierra Negra</t>
  </si>
  <si>
    <t>Agua para hormigones y morteros</t>
  </si>
  <si>
    <t>GL</t>
  </si>
  <si>
    <t>Camión de agua 1,200GLS</t>
  </si>
  <si>
    <t>TRANPORTE, CARGA Y BOTE MATERIAL</t>
  </si>
  <si>
    <t>Bote y carga a mano en camión 6M3</t>
  </si>
  <si>
    <t>Bote en camión 6M3 (solo bote sin carga manual)</t>
  </si>
  <si>
    <t>Transporte camiones volteo (arranque 0-5Kms) - Solo transporte</t>
  </si>
  <si>
    <t>Transp. camiones volteo por Kms (Min 5kms)-Solo transporte</t>
  </si>
  <si>
    <t>M3xKM</t>
  </si>
  <si>
    <t>Carga de material con equipo (solo carga)</t>
  </si>
  <si>
    <t>ACEROS</t>
  </si>
  <si>
    <t>Acero varilla Grado 40-60 3/8" a 1" x 20 a 30 pies</t>
  </si>
  <si>
    <t>QQ</t>
  </si>
  <si>
    <t>Acero malla electrosoldada D2.3 x D2.3, 10 x 10,Rollo 2.4x40 m.</t>
  </si>
  <si>
    <t>ROLLO</t>
  </si>
  <si>
    <t>4.93qq - Area=96M2</t>
  </si>
  <si>
    <t>Acero malla electrosoldada D2.3 x D2.3, 15 x 15,Rollo 2.4x40 m.</t>
  </si>
  <si>
    <t>3.45qq - Area=96M2</t>
  </si>
  <si>
    <t>Acero malla electrosoldada D2.3 x D2.3, 20 x 20,Rollo 2.4x40 m</t>
  </si>
  <si>
    <t>2.46qq - Area=96M2</t>
  </si>
  <si>
    <t>Acero malla electrosoldada D2.5 x D2.5, 10 x 10,Rollo 2.4x40 m.</t>
  </si>
  <si>
    <t>5.36qq - Area=96M2</t>
  </si>
  <si>
    <t>Acero malla electrosoldada D2.5 x D2.5, 15 x 15,Rollo 2.4x40 m.</t>
  </si>
  <si>
    <t>3.75qq - Area=96M2</t>
  </si>
  <si>
    <t>Acero malla electrosoldada D2.5 x D2.5, 20 x 20,Rollo 2.4x40 m.</t>
  </si>
  <si>
    <t>2.68qq - Area=96M2</t>
  </si>
  <si>
    <t>Acero malla electrosoldada D2.7 x D2.7, 10 x 10,Rollo 2.4x40 m.</t>
  </si>
  <si>
    <t>5.79qq - Area=96M2</t>
  </si>
  <si>
    <t>Acero malla electrosoldada D2.7 x D2.7, 15 x 15,Rollo 2.4x40 m.</t>
  </si>
  <si>
    <t>4.05qq - Area=96M2</t>
  </si>
  <si>
    <t>Acero malla electrosoldada D2.9 x D2.9, 10 x 10,Rollo 2.4x40 m.</t>
  </si>
  <si>
    <t>6.22qq - Area=96M2</t>
  </si>
  <si>
    <t>Acero malla electrosoldada D2.9 x D2.9, 15 x 15,Rollo 2.4x40 m.</t>
  </si>
  <si>
    <t>4.35qq - Area=96M2</t>
  </si>
  <si>
    <t>Acero malla electrosoldada D2.9 x D2.9, 20 x 20,Rollo 2.4x40 m.</t>
  </si>
  <si>
    <t>3.11qq - Area=96M2</t>
  </si>
  <si>
    <t>Alambre Galvanizado Calibre 18 (Varillas)</t>
  </si>
  <si>
    <t>Alambre Galvanizado Calibre 14 (Encofrados)</t>
  </si>
  <si>
    <t>Clavos Corrientes</t>
  </si>
  <si>
    <t>Clavos de Acero</t>
  </si>
  <si>
    <t>LETREROS DE OBRAS</t>
  </si>
  <si>
    <t>Arte, impresión y colocación vinil para letrero</t>
  </si>
  <si>
    <t>Estructura metálica para letrero obra</t>
  </si>
  <si>
    <t>FUMIGACION DE EXCAVACIONES/FUNDACIONES</t>
  </si>
  <si>
    <t>Fumigación general de excavaciones</t>
  </si>
  <si>
    <t>MADERAS Y CARPINTERIA</t>
  </si>
  <si>
    <t>Madera bruta pino americano</t>
  </si>
  <si>
    <t>Madera cepillada pino americano</t>
  </si>
  <si>
    <t>Madera bruta pino americano tratado</t>
  </si>
  <si>
    <t>Madera cepillada pino americano tratado</t>
  </si>
  <si>
    <t>Madera bruta pino chileno</t>
  </si>
  <si>
    <t>Madera cepillada pino chileno</t>
  </si>
  <si>
    <t>Plancha plywood 2 caras 3/4" americana</t>
  </si>
  <si>
    <t>Plancha plywood 1 cara 3/4" americana</t>
  </si>
  <si>
    <t>Plancha plywood 2 caras 3/4" brasil</t>
  </si>
  <si>
    <t>Soga de Nylon 1/16" a 1"</t>
  </si>
  <si>
    <t>Hilo de Gangorra - Cono</t>
  </si>
  <si>
    <t>Hojas de segueta</t>
  </si>
  <si>
    <t xml:space="preserve">HORMIGON INDUSTRIALES </t>
  </si>
  <si>
    <t>Hormigón 180 Kg/cm2 (incluye bomba y colocación)</t>
  </si>
  <si>
    <t>Hormigón 210 Kg/cm2 (incluye bomba y colocación)</t>
  </si>
  <si>
    <t>Hormigón 240 Kg/cm2 (incluye bomba y colocación)</t>
  </si>
  <si>
    <t>Hormigón 280 Kg/cm2 (incluye bomba y colocación)</t>
  </si>
  <si>
    <t>Hormigón 300 Kg/cm2 (incluye bomba y colocación)</t>
  </si>
  <si>
    <t>Hormigón 350 Kg/cm2 (incluye bomba y colocación)</t>
  </si>
  <si>
    <t>Hormigón 400 Kg/cm2 (incluye bomba y colocación)</t>
  </si>
  <si>
    <t>Hormigón 450 Kg/cm2 (incluye bomba y colocación)</t>
  </si>
  <si>
    <t>Hormigón 500 Kg/cm2 (incluye bomba y colocación)</t>
  </si>
  <si>
    <t>Bombeado y Colocación</t>
  </si>
  <si>
    <t>Instalación Bomba</t>
  </si>
  <si>
    <t>JORNALES DIARIOS</t>
  </si>
  <si>
    <t>Maestro (MA)</t>
  </si>
  <si>
    <t>Trabajador de 1ra Categoría (T1)</t>
  </si>
  <si>
    <t>Trabajador de 2da Categoría (T2)</t>
  </si>
  <si>
    <t>Trabajador de 3ra Categoría - Terminador (T3)</t>
  </si>
  <si>
    <t>Ayudante (AY)</t>
  </si>
  <si>
    <t>Trabajador Calificado (TC)</t>
  </si>
  <si>
    <t>Peón o Trabajador No Calificado (PE)</t>
  </si>
  <si>
    <t>BRIGADAS</t>
  </si>
  <si>
    <t>REND/DIA</t>
  </si>
  <si>
    <t>Brigada/dia</t>
  </si>
  <si>
    <t>MA</t>
  </si>
  <si>
    <t>T1</t>
  </si>
  <si>
    <t>T2</t>
  </si>
  <si>
    <t>T3</t>
  </si>
  <si>
    <t>AY</t>
  </si>
  <si>
    <t>TC</t>
  </si>
  <si>
    <t>PE</t>
  </si>
  <si>
    <t>EXCAVACIONES</t>
  </si>
  <si>
    <t>Excavación a mano en tierra</t>
  </si>
  <si>
    <t>M3N</t>
  </si>
  <si>
    <t>Excavación a mano en caliche</t>
  </si>
  <si>
    <t>Excavación a mano en roca</t>
  </si>
  <si>
    <t>*Excavaciones con equipos en Análisis de Costos Equipos</t>
  </si>
  <si>
    <t>Grava de 3/8"</t>
  </si>
  <si>
    <t>Clavos de zinc</t>
  </si>
  <si>
    <t>Madera sintética color Marrón oscuro 150mm x 25mm x 5.8m</t>
  </si>
  <si>
    <t>Madera sintética color Café 145mm x 25mm x 5.8m</t>
  </si>
  <si>
    <t>Madera sintética color Roja  100mm x 17mm x 5.8m</t>
  </si>
  <si>
    <t>Madera sintética color Roble Colourmix  147mm x 25mm x 5.8m</t>
  </si>
  <si>
    <t>Madera sintética color Blanca Colourmix  150mm x 25mm x 5.8m</t>
  </si>
  <si>
    <t>Madera sintética Gris Oscuro Colourmix 147mm x 25mm x 5.8m</t>
  </si>
  <si>
    <t>Madera sintética Deck latitudes - reversible color Cedro  1-1/4" x 6" x 20'</t>
  </si>
  <si>
    <t>Madera sintética Deck latitudes - reversible color  gris  1-1/4" x 6" x 20'</t>
  </si>
  <si>
    <t>Madera sintética Deck latitudes - reversible color Secoya-rojo  1-1/4" x 6" x 20'</t>
  </si>
  <si>
    <t>Madera sintética Deck latitudes - reversible color Nogal   1-1/4" x 6" x 20'</t>
  </si>
  <si>
    <t>Madera sintética Deck Duralife  Teca-Hard wood Golden teak  0.9" x 5.5" x 16'</t>
  </si>
  <si>
    <t>Madera sintética Deck Duralife  Teca-Siesta Starter   0.9" x 5.5" x 16'</t>
  </si>
  <si>
    <t>Madera sintética Deck Duralife  Cedar-Edge  0.9" x 5.5" x 20'</t>
  </si>
  <si>
    <t>Madera sintética Deck Duralife  Spanish Cedar MVP Ranurado  0.9" x 5.5" x 16'</t>
  </si>
  <si>
    <t>Madera sintética Deck Duralife  Spanish Cedar MVP Ranurado  0.9" x 5.5" x 20'</t>
  </si>
  <si>
    <t>Madera sintética Deck Duralife Brazilian Cherry  1/2" x 11-1/2" x 12'</t>
  </si>
  <si>
    <t>Madera sintética Deck Captiva  Cedro  1-1/4" X 6' X 20'</t>
  </si>
  <si>
    <t>Madera sintética Deck Capricorn  Koa 1-1/4" x 6" X 20'</t>
  </si>
  <si>
    <t>Madera sintética Deck Capricorn Arábica 15/16" x 5-7/16" x 16'</t>
  </si>
  <si>
    <t>Madera sintética Deck Capricorn Arábica 15/16" x 5-7/16" x 20'</t>
  </si>
  <si>
    <t>Madera sintética Deck Capricorn Arábica sólida 15/16" x 5-7/16" x 16'</t>
  </si>
  <si>
    <t xml:space="preserve">Clip con tornillos para Madera Sintética </t>
  </si>
  <si>
    <t>Clips con tornillos Stowaway para Madera sintetica</t>
  </si>
  <si>
    <t>Clavos corriente con cabeza</t>
  </si>
  <si>
    <t>Clavos de acero</t>
  </si>
  <si>
    <t>Peones RD$=/día</t>
  </si>
  <si>
    <t xml:space="preserve">limpieza final </t>
  </si>
  <si>
    <t>Pa</t>
  </si>
  <si>
    <t>Mano de obra</t>
  </si>
  <si>
    <t>PER/Día</t>
  </si>
  <si>
    <t>COSTO/dia</t>
  </si>
  <si>
    <t>VIAJES</t>
  </si>
  <si>
    <t xml:space="preserve">TOTAL </t>
  </si>
  <si>
    <t xml:space="preserve">Para2 dias </t>
  </si>
  <si>
    <r>
      <t>m</t>
    </r>
    <r>
      <rPr>
        <vertAlign val="superscript"/>
        <sz val="10"/>
        <color indexed="8"/>
        <rFont val="Calibri"/>
        <family val="2"/>
        <scheme val="minor"/>
      </rPr>
      <t>3</t>
    </r>
  </si>
  <si>
    <r>
      <t>m</t>
    </r>
    <r>
      <rPr>
        <vertAlign val="superscript"/>
        <sz val="10"/>
        <rFont val="Calibri"/>
        <family val="2"/>
        <scheme val="minor"/>
      </rPr>
      <t>3</t>
    </r>
  </si>
  <si>
    <t>Confección de Letrero de Obra en Vinil (Valla Full Color) (12´ x 8´). Incluye Estructura Metálica para Fijación (Marcos en Perfiles 3/4" x 3/4", Patas y Parales en Perfiles 1-1/2" x 1-1/2")</t>
  </si>
  <si>
    <t>COSTO/UD</t>
  </si>
  <si>
    <t xml:space="preserve">Transporte e Instalación de Letrero en el Distrito Municipal </t>
  </si>
  <si>
    <t xml:space="preserve">LISTADO DE MANO DE OBRAS </t>
  </si>
  <si>
    <t xml:space="preserve">LISTADO DE MATERIALES </t>
  </si>
  <si>
    <t xml:space="preserve">ANALIS DE COSTOS </t>
  </si>
  <si>
    <t>Suministro y colocacion de material de relleno bajo acera, e=0.20</t>
  </si>
  <si>
    <t>COSTO</t>
  </si>
  <si>
    <t>TOTAL /ml</t>
  </si>
  <si>
    <t>Telford bajo contenes</t>
  </si>
  <si>
    <t>mes</t>
  </si>
  <si>
    <t xml:space="preserve">Vaciado y ligado Hormigón CON PIEDRA </t>
  </si>
  <si>
    <t xml:space="preserve">Caseta alquiler </t>
  </si>
  <si>
    <t xml:space="preserve">1 mes </t>
  </si>
  <si>
    <t>sub partida Vaciado y ligado Hormigón 1:2:4 - 10% desp</t>
  </si>
  <si>
    <r>
      <rPr>
        <b/>
        <sz val="9"/>
        <rFont val="Arial"/>
        <family val="2"/>
      </rPr>
      <t>No</t>
    </r>
  </si>
  <si>
    <r>
      <rPr>
        <b/>
        <sz val="9"/>
        <rFont val="Arial"/>
        <family val="2"/>
      </rPr>
      <t>TRABAJOS A REALIZAR</t>
    </r>
  </si>
  <si>
    <r>
      <rPr>
        <b/>
        <sz val="9"/>
        <rFont val="Arial"/>
        <family val="2"/>
      </rPr>
      <t>CANT.</t>
    </r>
  </si>
  <si>
    <r>
      <rPr>
        <b/>
        <sz val="9"/>
        <rFont val="Arial"/>
        <family val="2"/>
      </rPr>
      <t>UD</t>
    </r>
  </si>
  <si>
    <r>
      <rPr>
        <b/>
        <sz val="9"/>
        <rFont val="Arial"/>
        <family val="2"/>
      </rPr>
      <t>PU</t>
    </r>
  </si>
  <si>
    <r>
      <rPr>
        <b/>
        <sz val="9"/>
        <rFont val="Arial"/>
        <family val="2"/>
      </rPr>
      <t>SUB-TOTAL</t>
    </r>
  </si>
  <si>
    <r>
      <rPr>
        <b/>
        <sz val="9"/>
        <rFont val="Arial"/>
        <family val="2"/>
      </rPr>
      <t>Total</t>
    </r>
  </si>
  <si>
    <r>
      <rPr>
        <b/>
        <sz val="9"/>
        <rFont val="Arial"/>
        <family val="2"/>
      </rPr>
      <t>I</t>
    </r>
  </si>
  <si>
    <r>
      <rPr>
        <b/>
        <sz val="9"/>
        <rFont val="Arial"/>
        <family val="2"/>
      </rPr>
      <t>Trabajos Generales</t>
    </r>
  </si>
  <si>
    <r>
      <rPr>
        <sz val="9"/>
        <rFont val="Microsoft Sans Serif"/>
        <family val="2"/>
      </rPr>
      <t>Replanteo general</t>
    </r>
  </si>
  <si>
    <r>
      <rPr>
        <sz val="9"/>
        <rFont val="Microsoft Sans Serif"/>
        <family val="2"/>
      </rPr>
      <t>ml</t>
    </r>
  </si>
  <si>
    <r>
      <rPr>
        <sz val="9"/>
        <rFont val="Microsoft Sans Serif"/>
        <family val="2"/>
      </rPr>
      <t>alquiller de casa para almacen</t>
    </r>
  </si>
  <si>
    <r>
      <rPr>
        <sz val="9"/>
        <rFont val="Microsoft Sans Serif"/>
        <family val="2"/>
      </rPr>
      <t>mes</t>
    </r>
  </si>
  <si>
    <r>
      <rPr>
        <b/>
        <sz val="9"/>
        <rFont val="Arial"/>
        <family val="2"/>
      </rPr>
      <t>Movimiento de tierra:</t>
    </r>
  </si>
  <si>
    <r>
      <rPr>
        <sz val="9"/>
        <rFont val="Microsoft Sans Serif"/>
        <family val="2"/>
      </rPr>
      <t>Excavacion a Mano material</t>
    </r>
  </si>
  <si>
    <r>
      <rPr>
        <sz val="9"/>
        <rFont val="Microsoft Sans Serif"/>
        <family val="2"/>
      </rPr>
      <t>M3</t>
    </r>
  </si>
  <si>
    <r>
      <rPr>
        <sz val="9"/>
        <rFont val="Microsoft Sans Serif"/>
        <family val="2"/>
      </rPr>
      <t>Bote de material inservible a 5.00 km</t>
    </r>
  </si>
  <si>
    <r>
      <rPr>
        <sz val="9"/>
        <rFont val="Microsoft Sans Serif"/>
        <family val="2"/>
      </rPr>
      <t xml:space="preserve">Suministro y colocacion de material de relleno bajo acera,
</t>
    </r>
    <r>
      <rPr>
        <sz val="9"/>
        <rFont val="Microsoft Sans Serif"/>
        <family val="2"/>
      </rPr>
      <t>e=0.20</t>
    </r>
  </si>
  <si>
    <r>
      <rPr>
        <b/>
        <sz val="9"/>
        <rFont val="Arial"/>
        <family val="2"/>
      </rPr>
      <t>AREA EXTERIOR Y DE ACCESO</t>
    </r>
  </si>
  <si>
    <r>
      <rPr>
        <sz val="9"/>
        <rFont val="Microsoft Sans Serif"/>
        <family val="2"/>
      </rPr>
      <t>Telford bajo contenes</t>
    </r>
  </si>
  <si>
    <r>
      <rPr>
        <vertAlign val="subscript"/>
        <sz val="9"/>
        <rFont val="Microsoft Sans Serif"/>
        <family val="2"/>
      </rPr>
      <t>M</t>
    </r>
    <r>
      <rPr>
        <sz val="6.5"/>
        <rFont val="Cambria"/>
        <family val="1"/>
      </rPr>
      <t>3</t>
    </r>
  </si>
  <si>
    <r>
      <rPr>
        <sz val="9"/>
        <rFont val="Microsoft Sans Serif"/>
        <family val="2"/>
      </rPr>
      <t>Acera de 0.10 mts de espesor</t>
    </r>
  </si>
  <si>
    <r>
      <rPr>
        <sz val="9"/>
        <rFont val="Microsoft Sans Serif"/>
        <family val="2"/>
      </rPr>
      <t>M2</t>
    </r>
  </si>
  <si>
    <r>
      <rPr>
        <sz val="9"/>
        <rFont val="Microsoft Sans Serif"/>
        <family val="2"/>
      </rPr>
      <t>Conten Pulido Hormigon 210kg/cm2</t>
    </r>
  </si>
  <si>
    <r>
      <rPr>
        <sz val="9"/>
        <rFont val="Microsoft Sans Serif"/>
        <family val="2"/>
      </rPr>
      <t>Ml</t>
    </r>
  </si>
  <si>
    <r>
      <rPr>
        <b/>
        <sz val="9"/>
        <rFont val="Arial"/>
        <family val="2"/>
      </rPr>
      <t>MISCELANEOS</t>
    </r>
  </si>
  <si>
    <r>
      <rPr>
        <sz val="9"/>
        <rFont val="Microsoft Sans Serif"/>
        <family val="2"/>
      </rPr>
      <t>Limpieza final y continua</t>
    </r>
  </si>
  <si>
    <r>
      <rPr>
        <sz val="9"/>
        <rFont val="Microsoft Sans Serif"/>
        <family val="2"/>
      </rPr>
      <t>m2</t>
    </r>
  </si>
  <si>
    <r>
      <rPr>
        <b/>
        <sz val="9"/>
        <rFont val="Arial"/>
        <family val="2"/>
      </rPr>
      <t>Sub Total General</t>
    </r>
  </si>
  <si>
    <r>
      <rPr>
        <b/>
        <sz val="9"/>
        <rFont val="Arial"/>
        <family val="2"/>
      </rPr>
      <t>Gastos Indirectos</t>
    </r>
  </si>
  <si>
    <r>
      <rPr>
        <sz val="9"/>
        <rFont val="Microsoft Sans Serif"/>
        <family val="2"/>
      </rPr>
      <t>Dirección Técnica</t>
    </r>
  </si>
  <si>
    <r>
      <rPr>
        <sz val="9"/>
        <rFont val="Microsoft Sans Serif"/>
        <family val="2"/>
      </rPr>
      <t>Gastos Administrativos</t>
    </r>
  </si>
  <si>
    <r>
      <rPr>
        <sz val="9"/>
        <rFont val="Microsoft Sans Serif"/>
        <family val="2"/>
      </rPr>
      <t>Transporte</t>
    </r>
  </si>
  <si>
    <r>
      <rPr>
        <sz val="9"/>
        <rFont val="Microsoft Sans Serif"/>
        <family val="2"/>
      </rPr>
      <t>Seguros y fianza</t>
    </r>
  </si>
  <si>
    <r>
      <rPr>
        <sz val="9"/>
        <rFont val="Microsoft Sans Serif"/>
        <family val="2"/>
      </rPr>
      <t>Supervisión</t>
    </r>
  </si>
  <si>
    <r>
      <rPr>
        <sz val="9"/>
        <rFont val="Microsoft Sans Serif"/>
        <family val="2"/>
      </rPr>
      <t>Imprevistos</t>
    </r>
  </si>
  <si>
    <r>
      <rPr>
        <sz val="9"/>
        <rFont val="Microsoft Sans Serif"/>
        <family val="2"/>
      </rPr>
      <t>Fondo de pensiones Ley -6/86</t>
    </r>
  </si>
  <si>
    <r>
      <rPr>
        <sz val="9"/>
        <rFont val="Microsoft Sans Serif"/>
        <family val="2"/>
      </rPr>
      <t>CODIA</t>
    </r>
  </si>
  <si>
    <r>
      <rPr>
        <sz val="9"/>
        <rFont val="Microsoft Sans Serif"/>
        <family val="2"/>
      </rPr>
      <t>ITBIS (Direccion tecnica)</t>
    </r>
  </si>
  <si>
    <r>
      <rPr>
        <sz val="9"/>
        <rFont val="Microsoft Sans Serif"/>
        <family val="2"/>
      </rPr>
      <t>Letreo identificacion de obra</t>
    </r>
  </si>
  <si>
    <r>
      <rPr>
        <b/>
        <sz val="9"/>
        <rFont val="Arial"/>
        <family val="2"/>
      </rPr>
      <t>SUB TOTAL GASTOS INDERECTOS</t>
    </r>
  </si>
  <si>
    <r>
      <rPr>
        <b/>
        <sz val="11.5"/>
        <rFont val="Arial"/>
        <family val="2"/>
      </rPr>
      <t>TOTAR GENERAL</t>
    </r>
  </si>
  <si>
    <t>Lote 1: Hojas Anchas Sector Don Eligio</t>
  </si>
  <si>
    <t xml:space="preserve">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</si>
</sst>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#,##0.0000;\-#,##0.0000"/>
    <numFmt numFmtId="167" formatCode="&quot;RD$&quot;#,##0.00"/>
    <numFmt numFmtId="168" formatCode="##0.00&quot; m3&quot;"/>
    <numFmt numFmtId="169" formatCode="#,##0.00;[Red]#,##0.00"/>
    <numFmt numFmtId="170" formatCode="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9"/>
      <color rgb="FF000000"/>
      <name val="Microsoft Sans Serif"/>
      <family val="2"/>
    </font>
    <font>
      <sz val="9"/>
      <name val="Microsoft Sans Serif"/>
      <family val="2"/>
    </font>
    <font>
      <b/>
      <sz val="9"/>
      <color rgb="FF000000"/>
      <name val="Arial"/>
      <family val="2"/>
    </font>
    <font>
      <vertAlign val="subscript"/>
      <sz val="9"/>
      <name val="Microsoft Sans Serif"/>
      <family val="2"/>
    </font>
    <font>
      <sz val="6.5"/>
      <name val="Cambria"/>
      <family val="1"/>
    </font>
    <font>
      <b/>
      <sz val="11.5"/>
      <name val="Arial"/>
      <family val="2"/>
    </font>
    <font>
      <b/>
      <sz val="11.5"/>
      <color rgb="FF000000"/>
      <name val="Arial"/>
      <family val="2"/>
    </font>
    <font>
      <b/>
      <sz val="18"/>
      <name val="Arial"/>
      <family val="2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6DBE4"/>
      </patternFill>
    </fill>
    <fill>
      <patternFill patternType="solid">
        <fgColor rgb="FF00AFEF"/>
      </patternFill>
    </fill>
    <fill>
      <patternFill patternType="solid">
        <fgColor rgb="FFC6DFB3"/>
      </patternFill>
    </fill>
    <fill>
      <patternFill patternType="solid">
        <fgColor rgb="FFB3C6E6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507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17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/>
    <xf numFmtId="0" fontId="4" fillId="0" borderId="0"/>
    <xf numFmtId="43" fontId="26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3" fillId="0" borderId="0"/>
  </cellStyleXfs>
  <cellXfs count="258">
    <xf numFmtId="0" fontId="0" fillId="0" borderId="0" xfId="0"/>
    <xf numFmtId="0" fontId="3" fillId="0" borderId="0" xfId="15"/>
    <xf numFmtId="0" fontId="15" fillId="0" borderId="2" xfId="15" applyFont="1" applyBorder="1" applyAlignment="1">
      <alignment horizontal="left"/>
    </xf>
    <xf numFmtId="0" fontId="7" fillId="0" borderId="0" xfId="15" applyFont="1" applyAlignment="1">
      <alignment horizontal="center"/>
    </xf>
    <xf numFmtId="0" fontId="3" fillId="0" borderId="0" xfId="15" applyAlignment="1">
      <alignment horizontal="center"/>
    </xf>
    <xf numFmtId="0" fontId="16" fillId="0" borderId="2" xfId="15" applyFont="1" applyBorder="1" applyAlignment="1">
      <alignment horizontal="left"/>
    </xf>
    <xf numFmtId="0" fontId="16" fillId="0" borderId="2" xfId="15" applyFont="1" applyBorder="1" applyAlignment="1">
      <alignment horizontal="center"/>
    </xf>
    <xf numFmtId="167" fontId="15" fillId="0" borderId="2" xfId="15" applyNumberFormat="1" applyFont="1" applyBorder="1" applyAlignment="1">
      <alignment horizontal="center"/>
    </xf>
    <xf numFmtId="0" fontId="14" fillId="0" borderId="0" xfId="15" applyFont="1"/>
    <xf numFmtId="0" fontId="13" fillId="0" borderId="0" xfId="15" applyFont="1" applyAlignment="1">
      <alignment horizontal="center"/>
    </xf>
    <xf numFmtId="0" fontId="14" fillId="0" borderId="0" xfId="15" applyFont="1" applyAlignment="1">
      <alignment horizontal="center"/>
    </xf>
    <xf numFmtId="0" fontId="13" fillId="0" borderId="2" xfId="15" applyFont="1" applyBorder="1" applyAlignment="1">
      <alignment horizontal="center"/>
    </xf>
    <xf numFmtId="0" fontId="13" fillId="0" borderId="2" xfId="15" applyFont="1" applyBorder="1" applyAlignment="1">
      <alignment horizontal="left"/>
    </xf>
    <xf numFmtId="2" fontId="14" fillId="0" borderId="2" xfId="15" applyNumberFormat="1" applyFont="1" applyBorder="1"/>
    <xf numFmtId="43" fontId="16" fillId="0" borderId="2" xfId="15" applyNumberFormat="1" applyFont="1" applyBorder="1"/>
    <xf numFmtId="0" fontId="15" fillId="0" borderId="2" xfId="15" applyFont="1" applyBorder="1" applyAlignment="1">
      <alignment horizontal="center"/>
    </xf>
    <xf numFmtId="0" fontId="14" fillId="0" borderId="2" xfId="15" applyFont="1" applyBorder="1"/>
    <xf numFmtId="167" fontId="13" fillId="0" borderId="2" xfId="15" applyNumberFormat="1" applyFont="1" applyBorder="1" applyAlignment="1">
      <alignment horizontal="center"/>
    </xf>
    <xf numFmtId="2" fontId="14" fillId="0" borderId="2" xfId="15" applyNumberFormat="1" applyFont="1" applyBorder="1" applyAlignment="1">
      <alignment horizontal="center"/>
    </xf>
    <xf numFmtId="167" fontId="14" fillId="0" borderId="2" xfId="15" applyNumberFormat="1" applyFont="1" applyBorder="1" applyAlignment="1">
      <alignment horizontal="center"/>
    </xf>
    <xf numFmtId="1" fontId="14" fillId="0" borderId="2" xfId="15" applyNumberFormat="1" applyFont="1" applyBorder="1" applyAlignment="1">
      <alignment horizontal="center"/>
    </xf>
    <xf numFmtId="2" fontId="14" fillId="0" borderId="0" xfId="15" applyNumberFormat="1" applyFont="1"/>
    <xf numFmtId="0" fontId="16" fillId="0" borderId="0" xfId="15" applyFont="1" applyAlignment="1">
      <alignment horizontal="left"/>
    </xf>
    <xf numFmtId="0" fontId="16" fillId="0" borderId="0" xfId="15" applyFont="1" applyAlignment="1">
      <alignment horizontal="center"/>
    </xf>
    <xf numFmtId="167" fontId="13" fillId="0" borderId="0" xfId="15" applyNumberFormat="1" applyFont="1" applyAlignment="1">
      <alignment horizontal="center"/>
    </xf>
    <xf numFmtId="2" fontId="14" fillId="0" borderId="0" xfId="15" applyNumberFormat="1" applyFont="1" applyAlignment="1">
      <alignment horizontal="center"/>
    </xf>
    <xf numFmtId="1" fontId="14" fillId="0" borderId="0" xfId="15" applyNumberFormat="1" applyFont="1" applyAlignment="1">
      <alignment horizontal="center"/>
    </xf>
    <xf numFmtId="167" fontId="3" fillId="0" borderId="0" xfId="15" applyNumberFormat="1"/>
    <xf numFmtId="0" fontId="14" fillId="0" borderId="20" xfId="15" applyFont="1" applyBorder="1"/>
    <xf numFmtId="167" fontId="14" fillId="0" borderId="20" xfId="15" applyNumberFormat="1" applyFont="1" applyBorder="1"/>
    <xf numFmtId="0" fontId="15" fillId="0" borderId="0" xfId="15" applyFont="1" applyAlignment="1">
      <alignment horizontal="left" wrapText="1"/>
    </xf>
    <xf numFmtId="0" fontId="15" fillId="0" borderId="0" xfId="15" applyFont="1" applyAlignment="1">
      <alignment horizontal="center"/>
    </xf>
    <xf numFmtId="43" fontId="16" fillId="0" borderId="0" xfId="15" applyNumberFormat="1" applyFont="1"/>
    <xf numFmtId="0" fontId="16" fillId="0" borderId="0" xfId="15" applyFont="1" applyAlignment="1">
      <alignment horizontal="left" wrapText="1"/>
    </xf>
    <xf numFmtId="167" fontId="15" fillId="0" borderId="0" xfId="15" applyNumberFormat="1" applyFont="1" applyAlignment="1">
      <alignment horizontal="center"/>
    </xf>
    <xf numFmtId="167" fontId="14" fillId="0" borderId="0" xfId="15" applyNumberFormat="1" applyFont="1" applyAlignment="1">
      <alignment horizontal="center"/>
    </xf>
    <xf numFmtId="0" fontId="16" fillId="0" borderId="0" xfId="15" applyFont="1" applyAlignment="1">
      <alignment wrapText="1"/>
    </xf>
    <xf numFmtId="0" fontId="16" fillId="0" borderId="0" xfId="15" applyFont="1"/>
    <xf numFmtId="43" fontId="18" fillId="0" borderId="2" xfId="7" applyFont="1" applyFill="1" applyBorder="1" applyAlignment="1">
      <alignment vertical="center" wrapText="1"/>
    </xf>
    <xf numFmtId="43" fontId="21" fillId="0" borderId="2" xfId="11" applyFont="1" applyFill="1" applyBorder="1" applyAlignment="1">
      <alignment horizontal="center" vertical="center" wrapText="1"/>
    </xf>
    <xf numFmtId="43" fontId="22" fillId="0" borderId="2" xfId="11" applyFont="1" applyFill="1" applyBorder="1" applyAlignment="1">
      <alignment horizontal="center" vertical="center" wrapText="1"/>
    </xf>
    <xf numFmtId="164" fontId="21" fillId="0" borderId="2" xfId="1" applyFont="1" applyFill="1" applyBorder="1" applyAlignment="1">
      <alignment horizontal="center" vertical="center" wrapText="1"/>
    </xf>
    <xf numFmtId="164" fontId="21" fillId="0" borderId="21" xfId="1" applyFont="1" applyFill="1" applyBorder="1" applyAlignment="1">
      <alignment horizontal="center" vertical="center" wrapText="1"/>
    </xf>
    <xf numFmtId="0" fontId="8" fillId="0" borderId="0" xfId="0" applyFont="1"/>
    <xf numFmtId="39" fontId="19" fillId="0" borderId="1" xfId="6" applyNumberFormat="1" applyFont="1" applyBorder="1" applyAlignment="1">
      <alignment horizontal="center" vertical="center"/>
    </xf>
    <xf numFmtId="39" fontId="19" fillId="0" borderId="1" xfId="6" applyNumberFormat="1" applyFont="1" applyBorder="1" applyAlignment="1">
      <alignment vertical="center"/>
    </xf>
    <xf numFmtId="43" fontId="19" fillId="0" borderId="1" xfId="7" applyFont="1" applyFill="1" applyBorder="1" applyAlignment="1">
      <alignment horizontal="center" vertical="center" wrapText="1"/>
    </xf>
    <xf numFmtId="43" fontId="19" fillId="0" borderId="1" xfId="7" applyFont="1" applyFill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20" fillId="0" borderId="2" xfId="8" applyFont="1" applyBorder="1" applyAlignment="1">
      <alignment vertical="center" wrapText="1"/>
    </xf>
    <xf numFmtId="2" fontId="21" fillId="0" borderId="2" xfId="8" applyNumberFormat="1" applyFont="1" applyBorder="1" applyAlignment="1">
      <alignment horizontal="center" vertical="center"/>
    </xf>
    <xf numFmtId="43" fontId="21" fillId="0" borderId="2" xfId="7" applyFont="1" applyFill="1" applyBorder="1" applyAlignment="1">
      <alignment horizontal="center" vertical="center"/>
    </xf>
    <xf numFmtId="43" fontId="8" fillId="0" borderId="2" xfId="7" applyFont="1" applyFill="1" applyBorder="1" applyAlignment="1">
      <alignment vertical="center"/>
    </xf>
    <xf numFmtId="0" fontId="21" fillId="0" borderId="2" xfId="6" applyFont="1" applyBorder="1" applyAlignment="1">
      <alignment vertical="center"/>
    </xf>
    <xf numFmtId="2" fontId="21" fillId="0" borderId="2" xfId="6" applyNumberFormat="1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43" fontId="21" fillId="0" borderId="2" xfId="7" applyFont="1" applyFill="1" applyBorder="1" applyAlignment="1">
      <alignment horizontal="center" vertical="center" wrapText="1"/>
    </xf>
    <xf numFmtId="43" fontId="21" fillId="0" borderId="2" xfId="7" applyFont="1" applyFill="1" applyBorder="1" applyAlignment="1">
      <alignment vertical="center"/>
    </xf>
    <xf numFmtId="0" fontId="22" fillId="0" borderId="2" xfId="6" applyFont="1" applyBorder="1" applyAlignment="1">
      <alignment vertical="center"/>
    </xf>
    <xf numFmtId="0" fontId="21" fillId="0" borderId="13" xfId="6" applyFont="1" applyBorder="1" applyAlignment="1">
      <alignment vertical="center"/>
    </xf>
    <xf numFmtId="0" fontId="8" fillId="0" borderId="13" xfId="8" quotePrefix="1" applyFont="1" applyBorder="1" applyAlignment="1">
      <alignment vertical="center"/>
    </xf>
    <xf numFmtId="2" fontId="8" fillId="0" borderId="13" xfId="8" applyNumberFormat="1" applyFont="1" applyBorder="1" applyAlignment="1">
      <alignment horizontal="center" vertical="center"/>
    </xf>
    <xf numFmtId="4" fontId="18" fillId="0" borderId="13" xfId="9" applyNumberFormat="1" applyFont="1" applyBorder="1" applyAlignment="1">
      <alignment horizontal="left" vertical="center" wrapText="1"/>
    </xf>
    <xf numFmtId="4" fontId="18" fillId="0" borderId="14" xfId="9" applyNumberFormat="1" applyFont="1" applyBorder="1" applyAlignment="1">
      <alignment horizontal="left" vertical="center" wrapText="1"/>
    </xf>
    <xf numFmtId="0" fontId="21" fillId="0" borderId="0" xfId="6" applyFont="1" applyAlignment="1">
      <alignment vertical="center"/>
    </xf>
    <xf numFmtId="0" fontId="8" fillId="0" borderId="0" xfId="8" quotePrefix="1" applyFont="1" applyAlignment="1">
      <alignment vertical="center"/>
    </xf>
    <xf numFmtId="2" fontId="8" fillId="0" borderId="0" xfId="8" applyNumberFormat="1" applyFont="1" applyAlignment="1">
      <alignment horizontal="center" vertical="center"/>
    </xf>
    <xf numFmtId="4" fontId="18" fillId="0" borderId="0" xfId="9" applyNumberFormat="1" applyFont="1" applyAlignment="1">
      <alignment horizontal="left" vertical="center" wrapText="1"/>
    </xf>
    <xf numFmtId="39" fontId="19" fillId="0" borderId="2" xfId="10" applyNumberFormat="1" applyFont="1" applyBorder="1" applyAlignment="1">
      <alignment horizontal="center" vertical="center" wrapText="1"/>
    </xf>
    <xf numFmtId="0" fontId="21" fillId="0" borderId="2" xfId="10" applyFont="1" applyBorder="1" applyAlignment="1">
      <alignment horizontal="center" vertical="center" wrapText="1"/>
    </xf>
    <xf numFmtId="2" fontId="21" fillId="0" borderId="2" xfId="1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2" fillId="0" borderId="2" xfId="10" applyFont="1" applyBorder="1" applyAlignment="1">
      <alignment horizontal="center" vertical="center" wrapText="1"/>
    </xf>
    <xf numFmtId="2" fontId="22" fillId="0" borderId="2" xfId="10" applyNumberFormat="1" applyFont="1" applyBorder="1" applyAlignment="1">
      <alignment horizontal="center" vertical="center" wrapText="1"/>
    </xf>
    <xf numFmtId="1" fontId="22" fillId="0" borderId="2" xfId="10" applyNumberFormat="1" applyFont="1" applyBorder="1" applyAlignment="1">
      <alignment horizontal="center" vertical="center" wrapText="1"/>
    </xf>
    <xf numFmtId="39" fontId="18" fillId="0" borderId="19" xfId="5" applyNumberFormat="1" applyFont="1" applyBorder="1" applyAlignment="1">
      <alignment horizontal="center" vertical="center"/>
    </xf>
    <xf numFmtId="4" fontId="8" fillId="0" borderId="2" xfId="12" applyNumberFormat="1" applyFont="1" applyBorder="1" applyAlignment="1">
      <alignment horizontal="center" vertical="center"/>
    </xf>
    <xf numFmtId="4" fontId="21" fillId="0" borderId="2" xfId="10" applyNumberFormat="1" applyFont="1" applyBorder="1" applyAlignment="1">
      <alignment horizontal="center" vertical="center" wrapText="1"/>
    </xf>
    <xf numFmtId="39" fontId="8" fillId="0" borderId="2" xfId="5" applyNumberFormat="1" applyFont="1" applyBorder="1" applyAlignment="1">
      <alignment wrapText="1"/>
    </xf>
    <xf numFmtId="39" fontId="8" fillId="0" borderId="2" xfId="5" applyNumberFormat="1" applyFont="1" applyBorder="1" applyAlignment="1">
      <alignment horizontal="center" vertical="center"/>
    </xf>
    <xf numFmtId="39" fontId="8" fillId="0" borderId="2" xfId="5" applyNumberFormat="1" applyFont="1" applyBorder="1" applyAlignment="1">
      <alignment horizontal="center" vertical="center" wrapText="1"/>
    </xf>
    <xf numFmtId="0" fontId="8" fillId="0" borderId="2" xfId="0" applyFont="1" applyBorder="1"/>
    <xf numFmtId="39" fontId="19" fillId="0" borderId="1" xfId="6" applyNumberFormat="1" applyFont="1" applyBorder="1" applyAlignment="1">
      <alignment horizontal="center"/>
    </xf>
    <xf numFmtId="39" fontId="19" fillId="0" borderId="1" xfId="6" applyNumberFormat="1" applyFont="1" applyBorder="1" applyAlignment="1">
      <alignment horizontal="left" wrapText="1"/>
    </xf>
    <xf numFmtId="39" fontId="19" fillId="0" borderId="1" xfId="6" applyNumberFormat="1" applyFont="1" applyBorder="1" applyAlignment="1">
      <alignment horizontal="center" vertical="center" wrapText="1"/>
    </xf>
    <xf numFmtId="0" fontId="21" fillId="0" borderId="2" xfId="6" applyFont="1" applyBorder="1" applyAlignment="1">
      <alignment horizontal="left" wrapText="1"/>
    </xf>
    <xf numFmtId="39" fontId="21" fillId="0" borderId="2" xfId="6" applyNumberFormat="1" applyFont="1" applyBorder="1" applyAlignment="1">
      <alignment horizontal="center" vertical="center"/>
    </xf>
    <xf numFmtId="0" fontId="22" fillId="0" borderId="2" xfId="6" applyFont="1" applyBorder="1" applyAlignment="1">
      <alignment horizontal="left" wrapText="1"/>
    </xf>
    <xf numFmtId="2" fontId="22" fillId="0" borderId="2" xfId="6" applyNumberFormat="1" applyFont="1" applyBorder="1" applyAlignment="1">
      <alignment horizontal="center" vertical="center"/>
    </xf>
    <xf numFmtId="0" fontId="22" fillId="0" borderId="2" xfId="6" applyFont="1" applyBorder="1" applyAlignment="1">
      <alignment horizontal="center" vertical="center"/>
    </xf>
    <xf numFmtId="39" fontId="21" fillId="0" borderId="0" xfId="6" applyNumberFormat="1" applyFont="1" applyAlignment="1">
      <alignment horizontal="center" vertical="center"/>
    </xf>
    <xf numFmtId="39" fontId="19" fillId="0" borderId="2" xfId="6" applyNumberFormat="1" applyFont="1" applyBorder="1" applyAlignment="1">
      <alignment horizontal="center" vertical="center" wrapText="1"/>
    </xf>
    <xf numFmtId="39" fontId="18" fillId="0" borderId="2" xfId="5" applyNumberFormat="1" applyFont="1" applyBorder="1" applyAlignment="1">
      <alignment wrapText="1"/>
    </xf>
    <xf numFmtId="166" fontId="18" fillId="0" borderId="2" xfId="5" applyNumberFormat="1" applyFont="1" applyBorder="1" applyAlignment="1">
      <alignment horizontal="center" vertical="center" wrapText="1"/>
    </xf>
    <xf numFmtId="39" fontId="18" fillId="0" borderId="2" xfId="5" applyNumberFormat="1" applyFont="1" applyBorder="1" applyAlignment="1">
      <alignment horizontal="center" vertical="center" wrapText="1"/>
    </xf>
    <xf numFmtId="166" fontId="8" fillId="0" borderId="2" xfId="5" applyNumberFormat="1" applyFont="1" applyBorder="1" applyAlignment="1">
      <alignment horizontal="center" vertical="center" wrapText="1"/>
    </xf>
    <xf numFmtId="0" fontId="18" fillId="0" borderId="2" xfId="5" applyFont="1" applyBorder="1" applyAlignment="1">
      <alignment horizontal="center" vertical="center" wrapText="1"/>
    </xf>
    <xf numFmtId="4" fontId="18" fillId="0" borderId="2" xfId="5" applyNumberFormat="1" applyFont="1" applyBorder="1" applyAlignment="1">
      <alignment horizontal="center" vertical="center" wrapText="1"/>
    </xf>
    <xf numFmtId="2" fontId="22" fillId="0" borderId="11" xfId="0" applyNumberFormat="1" applyFont="1" applyBorder="1" applyAlignment="1">
      <alignment horizontal="center"/>
    </xf>
    <xf numFmtId="167" fontId="22" fillId="0" borderId="11" xfId="0" applyNumberFormat="1" applyFont="1" applyBorder="1" applyAlignment="1">
      <alignment horizontal="center"/>
    </xf>
    <xf numFmtId="0" fontId="22" fillId="0" borderId="14" xfId="0" applyFont="1" applyBorder="1" applyAlignment="1">
      <alignment wrapText="1"/>
    </xf>
    <xf numFmtId="2" fontId="22" fillId="0" borderId="15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0" fontId="25" fillId="0" borderId="2" xfId="18" applyNumberFormat="1" applyFont="1" applyBorder="1" applyAlignment="1">
      <alignment horizontal="center" vertical="center" wrapText="1"/>
    </xf>
    <xf numFmtId="2" fontId="25" fillId="0" borderId="2" xfId="18" applyNumberFormat="1" applyFont="1" applyBorder="1" applyAlignment="1">
      <alignment horizontal="center" vertical="center" wrapText="1"/>
    </xf>
    <xf numFmtId="169" fontId="21" fillId="0" borderId="2" xfId="10" applyNumberFormat="1" applyFont="1" applyBorder="1" applyAlignment="1">
      <alignment horizontal="center" vertical="center" wrapText="1"/>
    </xf>
    <xf numFmtId="169" fontId="25" fillId="0" borderId="2" xfId="18" applyNumberFormat="1" applyFont="1" applyBorder="1" applyAlignment="1">
      <alignment horizontal="center" vertical="center" wrapText="1"/>
    </xf>
    <xf numFmtId="0" fontId="19" fillId="0" borderId="2" xfId="18" applyNumberFormat="1" applyFont="1" applyBorder="1" applyAlignment="1">
      <alignment horizontal="center" vertical="center" wrapText="1"/>
    </xf>
    <xf numFmtId="39" fontId="25" fillId="0" borderId="2" xfId="18" applyNumberFormat="1" applyFont="1" applyBorder="1" applyAlignment="1">
      <alignment horizontal="center" vertical="center" wrapText="1"/>
    </xf>
    <xf numFmtId="4" fontId="8" fillId="0" borderId="2" xfId="12" applyNumberFormat="1" applyFont="1" applyBorder="1" applyAlignment="1">
      <alignment horizontal="center" vertical="center" wrapText="1"/>
    </xf>
    <xf numFmtId="4" fontId="25" fillId="0" borderId="2" xfId="18" applyNumberFormat="1" applyFont="1" applyBorder="1" applyAlignment="1">
      <alignment horizontal="center" vertical="center" wrapText="1"/>
    </xf>
    <xf numFmtId="0" fontId="8" fillId="0" borderId="2" xfId="18" applyNumberFormat="1" applyFont="1" applyBorder="1" applyAlignment="1">
      <alignment horizontal="center" vertical="center" wrapText="1"/>
    </xf>
    <xf numFmtId="2" fontId="8" fillId="0" borderId="2" xfId="18" applyNumberFormat="1" applyFont="1" applyBorder="1" applyAlignment="1">
      <alignment horizontal="center" vertical="center" wrapText="1"/>
    </xf>
    <xf numFmtId="169" fontId="19" fillId="0" borderId="2" xfId="18" applyNumberFormat="1" applyFont="1" applyBorder="1" applyAlignment="1">
      <alignment horizontal="center" vertical="center" wrapText="1"/>
    </xf>
    <xf numFmtId="0" fontId="18" fillId="0" borderId="2" xfId="18" applyNumberFormat="1" applyFont="1" applyBorder="1" applyAlignment="1">
      <alignment horizontal="center" vertical="center" wrapText="1"/>
    </xf>
    <xf numFmtId="4" fontId="19" fillId="0" borderId="2" xfId="18" applyNumberFormat="1" applyFont="1" applyBorder="1" applyAlignment="1">
      <alignment horizontal="center" vertical="center" wrapText="1"/>
    </xf>
    <xf numFmtId="0" fontId="22" fillId="0" borderId="0" xfId="10" applyFont="1" applyAlignment="1">
      <alignment horizontal="center" vertical="center" wrapText="1"/>
    </xf>
    <xf numFmtId="0" fontId="21" fillId="0" borderId="0" xfId="10" applyFont="1" applyAlignment="1">
      <alignment horizontal="center" vertical="center" wrapText="1"/>
    </xf>
    <xf numFmtId="169" fontId="19" fillId="0" borderId="21" xfId="18" applyNumberFormat="1" applyFont="1" applyBorder="1" applyAlignment="1">
      <alignment horizontal="center" vertical="center" wrapText="1"/>
    </xf>
    <xf numFmtId="0" fontId="21" fillId="0" borderId="21" xfId="10" applyFont="1" applyBorder="1" applyAlignment="1">
      <alignment horizontal="center" vertical="center" wrapText="1"/>
    </xf>
    <xf numFmtId="4" fontId="19" fillId="0" borderId="21" xfId="18" applyNumberFormat="1" applyFont="1" applyBorder="1" applyAlignment="1">
      <alignment horizontal="center" vertical="center" wrapText="1"/>
    </xf>
    <xf numFmtId="39" fontId="19" fillId="0" borderId="1" xfId="10" applyNumberFormat="1" applyFont="1" applyBorder="1" applyAlignment="1">
      <alignment horizontal="center" vertical="center" wrapText="1"/>
    </xf>
    <xf numFmtId="43" fontId="19" fillId="0" borderId="1" xfId="11" applyFont="1" applyFill="1" applyBorder="1" applyAlignment="1" applyProtection="1">
      <alignment horizontal="center" vertical="center" wrapText="1"/>
    </xf>
    <xf numFmtId="2" fontId="22" fillId="0" borderId="10" xfId="0" applyNumberFormat="1" applyFont="1" applyBorder="1" applyAlignment="1">
      <alignment horizontal="center"/>
    </xf>
    <xf numFmtId="167" fontId="22" fillId="0" borderId="10" xfId="0" applyNumberFormat="1" applyFont="1" applyBorder="1" applyAlignment="1">
      <alignment horizontal="center"/>
    </xf>
    <xf numFmtId="164" fontId="19" fillId="0" borderId="1" xfId="1" applyFont="1" applyFill="1" applyBorder="1" applyAlignment="1" applyProtection="1">
      <alignment horizontal="center" vertical="center" wrapText="1"/>
    </xf>
    <xf numFmtId="39" fontId="10" fillId="0" borderId="1" xfId="6" applyNumberFormat="1" applyFont="1" applyBorder="1" applyAlignment="1">
      <alignment horizontal="center" vertical="center"/>
    </xf>
    <xf numFmtId="39" fontId="10" fillId="0" borderId="1" xfId="6" applyNumberFormat="1" applyFont="1" applyBorder="1" applyAlignment="1">
      <alignment vertical="center"/>
    </xf>
    <xf numFmtId="43" fontId="10" fillId="0" borderId="1" xfId="7" applyFont="1" applyFill="1" applyBorder="1" applyAlignment="1">
      <alignment horizontal="center" vertical="center" wrapText="1"/>
    </xf>
    <xf numFmtId="43" fontId="10" fillId="0" borderId="1" xfId="7" applyFont="1" applyFill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2" fillId="0" borderId="2" xfId="19" applyFont="1" applyBorder="1" applyAlignment="1">
      <alignment vertical="center" wrapText="1"/>
    </xf>
    <xf numFmtId="2" fontId="12" fillId="0" borderId="2" xfId="20" applyNumberFormat="1" applyFont="1" applyFill="1" applyBorder="1" applyAlignment="1">
      <alignment horizontal="center" vertical="center"/>
    </xf>
    <xf numFmtId="4" fontId="12" fillId="0" borderId="2" xfId="19" applyNumberFormat="1" applyFont="1" applyBorder="1" applyAlignment="1">
      <alignment horizontal="center" vertical="center"/>
    </xf>
    <xf numFmtId="43" fontId="12" fillId="0" borderId="2" xfId="7" applyFont="1" applyFill="1" applyBorder="1" applyAlignment="1">
      <alignment horizontal="center" vertical="center"/>
    </xf>
    <xf numFmtId="0" fontId="12" fillId="0" borderId="2" xfId="19" applyFont="1" applyBorder="1" applyAlignment="1">
      <alignment vertical="center"/>
    </xf>
    <xf numFmtId="0" fontId="11" fillId="0" borderId="13" xfId="6" applyFont="1" applyBorder="1" applyAlignment="1">
      <alignment vertical="center"/>
    </xf>
    <xf numFmtId="0" fontId="12" fillId="0" borderId="13" xfId="8" quotePrefix="1" applyFont="1" applyBorder="1" applyAlignment="1">
      <alignment vertical="center"/>
    </xf>
    <xf numFmtId="2" fontId="12" fillId="0" borderId="13" xfId="8" applyNumberFormat="1" applyFont="1" applyBorder="1" applyAlignment="1">
      <alignment horizontal="center" vertical="center"/>
    </xf>
    <xf numFmtId="4" fontId="9" fillId="0" borderId="13" xfId="9" applyNumberFormat="1" applyFont="1" applyBorder="1" applyAlignment="1">
      <alignment horizontal="center" vertical="center" wrapText="1"/>
    </xf>
    <xf numFmtId="4" fontId="9" fillId="0" borderId="14" xfId="9" applyNumberFormat="1" applyFont="1" applyBorder="1" applyAlignment="1">
      <alignment horizontal="center" vertical="center" wrapText="1"/>
    </xf>
    <xf numFmtId="43" fontId="9" fillId="0" borderId="2" xfId="7" applyFont="1" applyFill="1" applyBorder="1" applyAlignment="1">
      <alignment horizontal="center" vertical="center" wrapText="1"/>
    </xf>
    <xf numFmtId="2" fontId="29" fillId="0" borderId="2" xfId="0" applyNumberFormat="1" applyFont="1" applyBorder="1" applyAlignment="1">
      <alignment horizontal="left"/>
    </xf>
    <xf numFmtId="164" fontId="29" fillId="0" borderId="2" xfId="1" applyFont="1" applyBorder="1" applyAlignment="1">
      <alignment horizontal="center"/>
    </xf>
    <xf numFmtId="2" fontId="29" fillId="0" borderId="2" xfId="0" applyNumberFormat="1" applyFont="1" applyBorder="1" applyAlignment="1">
      <alignment horizontal="center"/>
    </xf>
    <xf numFmtId="167" fontId="29" fillId="0" borderId="2" xfId="0" applyNumberFormat="1" applyFont="1" applyBorder="1" applyAlignment="1">
      <alignment horizontal="center"/>
    </xf>
    <xf numFmtId="2" fontId="30" fillId="0" borderId="2" xfId="0" applyNumberFormat="1" applyFont="1" applyBorder="1" applyAlignment="1">
      <alignment wrapText="1"/>
    </xf>
    <xf numFmtId="164" fontId="30" fillId="0" borderId="2" xfId="1" applyFont="1" applyBorder="1" applyAlignment="1">
      <alignment horizontal="center"/>
    </xf>
    <xf numFmtId="2" fontId="30" fillId="0" borderId="2" xfId="0" applyNumberFormat="1" applyFont="1" applyBorder="1" applyAlignment="1">
      <alignment horizontal="center"/>
    </xf>
    <xf numFmtId="167" fontId="30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wrapText="1"/>
    </xf>
    <xf numFmtId="0" fontId="30" fillId="0" borderId="2" xfId="0" applyFont="1" applyBorder="1" applyAlignment="1">
      <alignment wrapText="1"/>
    </xf>
    <xf numFmtId="167" fontId="30" fillId="0" borderId="21" xfId="0" applyNumberFormat="1" applyFont="1" applyBorder="1" applyAlignment="1">
      <alignment horizontal="center"/>
    </xf>
    <xf numFmtId="0" fontId="32" fillId="0" borderId="8" xfId="0" applyFont="1" applyBorder="1"/>
    <xf numFmtId="4" fontId="32" fillId="0" borderId="9" xfId="0" applyNumberFormat="1" applyFont="1" applyBorder="1"/>
    <xf numFmtId="0" fontId="21" fillId="0" borderId="0" xfId="6" applyFont="1" applyAlignment="1">
      <alignment horizontal="left" wrapText="1"/>
    </xf>
    <xf numFmtId="0" fontId="33" fillId="0" borderId="0" xfId="27" applyAlignment="1">
      <alignment horizontal="left" vertical="top"/>
    </xf>
    <xf numFmtId="0" fontId="33" fillId="0" borderId="24" xfId="27" applyBorder="1" applyAlignment="1">
      <alignment horizontal="left" wrapText="1"/>
    </xf>
    <xf numFmtId="0" fontId="34" fillId="0" borderId="24" xfId="27" applyFont="1" applyBorder="1" applyAlignment="1">
      <alignment horizontal="center" vertical="top" wrapText="1"/>
    </xf>
    <xf numFmtId="0" fontId="34" fillId="0" borderId="24" xfId="27" applyFont="1" applyBorder="1" applyAlignment="1">
      <alignment horizontal="left" vertical="top" wrapText="1"/>
    </xf>
    <xf numFmtId="170" fontId="35" fillId="0" borderId="24" xfId="27" applyNumberFormat="1" applyFont="1" applyBorder="1" applyAlignment="1">
      <alignment horizontal="center" vertical="top" shrinkToFit="1"/>
    </xf>
    <xf numFmtId="0" fontId="36" fillId="0" borderId="24" xfId="27" applyFont="1" applyBorder="1" applyAlignment="1">
      <alignment horizontal="left" vertical="top" wrapText="1"/>
    </xf>
    <xf numFmtId="2" fontId="35" fillId="0" borderId="24" xfId="27" applyNumberFormat="1" applyFont="1" applyBorder="1" applyAlignment="1">
      <alignment horizontal="right" vertical="top" shrinkToFit="1"/>
    </xf>
    <xf numFmtId="0" fontId="36" fillId="0" borderId="24" xfId="27" applyFont="1" applyBorder="1" applyAlignment="1">
      <alignment horizontal="center" vertical="top" wrapText="1"/>
    </xf>
    <xf numFmtId="2" fontId="35" fillId="0" borderId="24" xfId="27" applyNumberFormat="1" applyFont="1" applyBorder="1" applyAlignment="1">
      <alignment horizontal="left" vertical="top" indent="2" shrinkToFit="1"/>
    </xf>
    <xf numFmtId="4" fontId="35" fillId="0" borderId="24" xfId="27" applyNumberFormat="1" applyFont="1" applyBorder="1" applyAlignment="1">
      <alignment horizontal="right" vertical="top" shrinkToFit="1"/>
    </xf>
    <xf numFmtId="4" fontId="37" fillId="3" borderId="24" xfId="27" applyNumberFormat="1" applyFont="1" applyFill="1" applyBorder="1" applyAlignment="1">
      <alignment horizontal="center" vertical="top" shrinkToFit="1"/>
    </xf>
    <xf numFmtId="1" fontId="37" fillId="0" borderId="24" xfId="27" applyNumberFormat="1" applyFont="1" applyBorder="1" applyAlignment="1">
      <alignment horizontal="center" vertical="top" shrinkToFit="1"/>
    </xf>
    <xf numFmtId="0" fontId="33" fillId="0" borderId="30" xfId="27" applyBorder="1" applyAlignment="1">
      <alignment horizontal="left" wrapText="1"/>
    </xf>
    <xf numFmtId="0" fontId="33" fillId="0" borderId="24" xfId="27" applyBorder="1" applyAlignment="1">
      <alignment horizontal="left" vertical="top" wrapText="1"/>
    </xf>
    <xf numFmtId="4" fontId="35" fillId="0" borderId="24" xfId="27" applyNumberFormat="1" applyFont="1" applyBorder="1" applyAlignment="1">
      <alignment horizontal="left" vertical="top" indent="1" shrinkToFit="1"/>
    </xf>
    <xf numFmtId="0" fontId="33" fillId="0" borderId="24" xfId="27" applyBorder="1" applyAlignment="1">
      <alignment horizontal="center" vertical="top" wrapText="1"/>
    </xf>
    <xf numFmtId="0" fontId="33" fillId="0" borderId="27" xfId="27" applyBorder="1" applyAlignment="1">
      <alignment horizontal="left" wrapText="1"/>
    </xf>
    <xf numFmtId="4" fontId="37" fillId="4" borderId="24" xfId="27" applyNumberFormat="1" applyFont="1" applyFill="1" applyBorder="1" applyAlignment="1">
      <alignment horizontal="center" vertical="top" shrinkToFit="1"/>
    </xf>
    <xf numFmtId="10" fontId="35" fillId="0" borderId="24" xfId="27" applyNumberFormat="1" applyFont="1" applyBorder="1" applyAlignment="1">
      <alignment horizontal="center" vertical="top" shrinkToFit="1"/>
    </xf>
    <xf numFmtId="4" fontId="35" fillId="0" borderId="24" xfId="27" applyNumberFormat="1" applyFont="1" applyBorder="1" applyAlignment="1">
      <alignment horizontal="left" vertical="top" shrinkToFit="1"/>
    </xf>
    <xf numFmtId="2" fontId="35" fillId="0" borderId="24" xfId="27" applyNumberFormat="1" applyFont="1" applyBorder="1" applyAlignment="1">
      <alignment horizontal="left" vertical="top" indent="1" shrinkToFit="1"/>
    </xf>
    <xf numFmtId="2" fontId="35" fillId="0" borderId="24" xfId="27" applyNumberFormat="1" applyFont="1" applyBorder="1" applyAlignment="1">
      <alignment horizontal="center" vertical="top" shrinkToFit="1"/>
    </xf>
    <xf numFmtId="4" fontId="37" fillId="0" borderId="24" xfId="27" applyNumberFormat="1" applyFont="1" applyBorder="1" applyAlignment="1">
      <alignment horizontal="center" vertical="top" shrinkToFit="1"/>
    </xf>
    <xf numFmtId="4" fontId="41" fillId="5" borderId="24" xfId="27" applyNumberFormat="1" applyFont="1" applyFill="1" applyBorder="1" applyAlignment="1">
      <alignment horizontal="center" vertical="top" shrinkToFit="1"/>
    </xf>
    <xf numFmtId="0" fontId="34" fillId="2" borderId="27" xfId="27" applyFont="1" applyFill="1" applyBorder="1" applyAlignment="1">
      <alignment horizontal="center" vertical="top" wrapText="1"/>
    </xf>
    <xf numFmtId="0" fontId="34" fillId="2" borderId="27" xfId="27" applyFont="1" applyFill="1" applyBorder="1" applyAlignment="1">
      <alignment horizontal="left" vertical="top" wrapText="1" indent="7"/>
    </xf>
    <xf numFmtId="0" fontId="34" fillId="2" borderId="27" xfId="27" applyFont="1" applyFill="1" applyBorder="1" applyAlignment="1">
      <alignment horizontal="left" vertical="top" wrapText="1" indent="1"/>
    </xf>
    <xf numFmtId="0" fontId="33" fillId="0" borderId="5" xfId="27" applyBorder="1" applyAlignment="1">
      <alignment horizontal="left" vertical="top"/>
    </xf>
    <xf numFmtId="0" fontId="33" fillId="0" borderId="6" xfId="27" applyBorder="1" applyAlignment="1">
      <alignment horizontal="left" vertical="top"/>
    </xf>
    <xf numFmtId="0" fontId="33" fillId="0" borderId="22" xfId="27" applyBorder="1" applyAlignment="1">
      <alignment horizontal="left" vertical="top"/>
    </xf>
    <xf numFmtId="0" fontId="33" fillId="0" borderId="0" xfId="27" applyAlignment="1">
      <alignment vertical="top" wrapText="1"/>
    </xf>
    <xf numFmtId="4" fontId="36" fillId="0" borderId="24" xfId="27" applyNumberFormat="1" applyFont="1" applyBorder="1" applyAlignment="1">
      <alignment horizontal="left" vertical="top" wrapText="1"/>
    </xf>
    <xf numFmtId="0" fontId="33" fillId="0" borderId="26" xfId="27" applyBorder="1" applyAlignment="1">
      <alignment vertical="top" wrapText="1"/>
    </xf>
    <xf numFmtId="0" fontId="33" fillId="0" borderId="27" xfId="27" applyBorder="1" applyAlignment="1">
      <alignment vertical="top" wrapText="1"/>
    </xf>
    <xf numFmtId="0" fontId="33" fillId="0" borderId="28" xfId="27" applyBorder="1" applyAlignment="1">
      <alignment wrapText="1"/>
    </xf>
    <xf numFmtId="0" fontId="33" fillId="0" borderId="29" xfId="27" applyBorder="1" applyAlignment="1">
      <alignment wrapText="1"/>
    </xf>
    <xf numFmtId="0" fontId="33" fillId="0" borderId="30" xfId="27" applyBorder="1" applyAlignment="1">
      <alignment wrapText="1"/>
    </xf>
    <xf numFmtId="0" fontId="33" fillId="0" borderId="31" xfId="27" applyBorder="1" applyAlignment="1">
      <alignment wrapText="1"/>
    </xf>
    <xf numFmtId="0" fontId="33" fillId="0" borderId="32" xfId="27" applyBorder="1" applyAlignment="1">
      <alignment wrapText="1"/>
    </xf>
    <xf numFmtId="0" fontId="33" fillId="0" borderId="33" xfId="27" applyBorder="1" applyAlignment="1">
      <alignment wrapText="1"/>
    </xf>
    <xf numFmtId="0" fontId="34" fillId="0" borderId="35" xfId="27" applyFont="1" applyBorder="1" applyAlignment="1">
      <alignment vertical="top" wrapText="1"/>
    </xf>
    <xf numFmtId="0" fontId="34" fillId="0" borderId="36" xfId="27" applyFont="1" applyBorder="1" applyAlignment="1">
      <alignment vertical="top" wrapText="1"/>
    </xf>
    <xf numFmtId="0" fontId="33" fillId="0" borderId="25" xfId="27" applyBorder="1" applyAlignment="1">
      <alignment vertical="top" wrapText="1"/>
    </xf>
    <xf numFmtId="4" fontId="33" fillId="0" borderId="0" xfId="27" applyNumberFormat="1" applyAlignment="1">
      <alignment horizontal="left" vertical="top"/>
    </xf>
    <xf numFmtId="0" fontId="36" fillId="0" borderId="34" xfId="27" applyFont="1" applyBorder="1" applyAlignment="1">
      <alignment horizontal="left" vertical="top" wrapText="1"/>
    </xf>
    <xf numFmtId="0" fontId="36" fillId="0" borderId="35" xfId="27" applyFont="1" applyBorder="1" applyAlignment="1">
      <alignment horizontal="left" vertical="top" wrapText="1"/>
    </xf>
    <xf numFmtId="0" fontId="36" fillId="0" borderId="36" xfId="27" applyFont="1" applyBorder="1" applyAlignment="1">
      <alignment horizontal="left" vertical="top" wrapText="1"/>
    </xf>
    <xf numFmtId="0" fontId="34" fillId="0" borderId="37" xfId="27" applyFont="1" applyBorder="1" applyAlignment="1">
      <alignment horizontal="right" vertical="top" wrapText="1"/>
    </xf>
    <xf numFmtId="0" fontId="34" fillId="0" borderId="0" xfId="27" applyFont="1" applyAlignment="1">
      <alignment horizontal="right" vertical="top" wrapText="1"/>
    </xf>
    <xf numFmtId="0" fontId="34" fillId="0" borderId="38" xfId="27" applyFont="1" applyBorder="1" applyAlignment="1">
      <alignment horizontal="right" vertical="top" wrapText="1"/>
    </xf>
    <xf numFmtId="0" fontId="33" fillId="0" borderId="37" xfId="27" applyBorder="1" applyAlignment="1">
      <alignment horizontal="left" wrapText="1"/>
    </xf>
    <xf numFmtId="0" fontId="33" fillId="0" borderId="0" xfId="27" applyAlignment="1">
      <alignment horizontal="left" wrapText="1"/>
    </xf>
    <xf numFmtId="0" fontId="40" fillId="5" borderId="0" xfId="27" applyFont="1" applyFill="1" applyAlignment="1">
      <alignment horizontal="left" vertical="top" wrapText="1" indent="5"/>
    </xf>
    <xf numFmtId="0" fontId="40" fillId="5" borderId="38" xfId="27" applyFont="1" applyFill="1" applyBorder="1" applyAlignment="1">
      <alignment horizontal="left" vertical="top" wrapText="1" indent="5"/>
    </xf>
    <xf numFmtId="0" fontId="43" fillId="0" borderId="7" xfId="27" applyFont="1" applyBorder="1" applyAlignment="1">
      <alignment horizontal="center" vertical="top"/>
    </xf>
    <xf numFmtId="0" fontId="43" fillId="0" borderId="8" xfId="27" applyFont="1" applyBorder="1" applyAlignment="1">
      <alignment horizontal="center" vertical="top"/>
    </xf>
    <xf numFmtId="0" fontId="43" fillId="0" borderId="9" xfId="27" applyFont="1" applyBorder="1" applyAlignment="1">
      <alignment horizontal="center" vertical="top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34" fillId="2" borderId="31" xfId="27" applyFont="1" applyFill="1" applyBorder="1" applyAlignment="1">
      <alignment horizontal="center" vertical="top" wrapText="1"/>
    </xf>
    <xf numFmtId="0" fontId="34" fillId="2" borderId="32" xfId="27" applyFont="1" applyFill="1" applyBorder="1" applyAlignment="1">
      <alignment horizontal="center" vertical="top" wrapText="1"/>
    </xf>
    <xf numFmtId="0" fontId="34" fillId="0" borderId="34" xfId="27" applyFont="1" applyBorder="1" applyAlignment="1">
      <alignment horizontal="center" vertical="top" wrapText="1"/>
    </xf>
    <xf numFmtId="0" fontId="34" fillId="0" borderId="35" xfId="27" applyFont="1" applyBorder="1" applyAlignment="1">
      <alignment horizontal="center" vertical="top" wrapText="1"/>
    </xf>
    <xf numFmtId="0" fontId="33" fillId="0" borderId="28" xfId="27" applyBorder="1" applyAlignment="1">
      <alignment horizontal="left" wrapText="1"/>
    </xf>
    <xf numFmtId="0" fontId="33" fillId="0" borderId="29" xfId="27" applyBorder="1" applyAlignment="1">
      <alignment horizontal="left" wrapText="1"/>
    </xf>
    <xf numFmtId="0" fontId="33" fillId="0" borderId="38" xfId="27" applyBorder="1" applyAlignment="1">
      <alignment horizontal="left" wrapText="1"/>
    </xf>
    <xf numFmtId="39" fontId="19" fillId="0" borderId="2" xfId="6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39" fontId="18" fillId="0" borderId="7" xfId="5" applyNumberFormat="1" applyFont="1" applyBorder="1" applyAlignment="1">
      <alignment horizontal="center" wrapText="1"/>
    </xf>
    <xf numFmtId="39" fontId="18" fillId="0" borderId="8" xfId="5" applyNumberFormat="1" applyFont="1" applyBorder="1" applyAlignment="1">
      <alignment horizontal="center" wrapText="1"/>
    </xf>
    <xf numFmtId="39" fontId="18" fillId="0" borderId="9" xfId="5" applyNumberFormat="1" applyFont="1" applyBorder="1" applyAlignment="1">
      <alignment horizontal="center" wrapText="1"/>
    </xf>
    <xf numFmtId="4" fontId="18" fillId="0" borderId="15" xfId="9" applyNumberFormat="1" applyFont="1" applyBorder="1" applyAlignment="1">
      <alignment horizontal="center" vertical="center" wrapText="1"/>
    </xf>
    <xf numFmtId="4" fontId="18" fillId="0" borderId="12" xfId="9" applyNumberFormat="1" applyFont="1" applyBorder="1" applyAlignment="1">
      <alignment horizontal="center" vertical="center" wrapText="1"/>
    </xf>
    <xf numFmtId="39" fontId="18" fillId="0" borderId="7" xfId="5" applyNumberFormat="1" applyFont="1" applyBorder="1" applyAlignment="1">
      <alignment horizontal="center" vertical="center" wrapText="1"/>
    </xf>
    <xf numFmtId="39" fontId="18" fillId="0" borderId="8" xfId="5" applyNumberFormat="1" applyFont="1" applyBorder="1" applyAlignment="1">
      <alignment horizontal="center" vertical="center" wrapText="1"/>
    </xf>
    <xf numFmtId="39" fontId="18" fillId="0" borderId="9" xfId="5" applyNumberFormat="1" applyFont="1" applyBorder="1" applyAlignment="1">
      <alignment horizontal="center" vertical="center" wrapText="1"/>
    </xf>
    <xf numFmtId="39" fontId="19" fillId="0" borderId="2" xfId="10" applyNumberFormat="1" applyFont="1" applyBorder="1" applyAlignment="1">
      <alignment horizontal="center" vertical="center" wrapText="1"/>
    </xf>
    <xf numFmtId="4" fontId="32" fillId="0" borderId="7" xfId="9" applyNumberFormat="1" applyFont="1" applyBorder="1" applyAlignment="1">
      <alignment horizontal="center" vertical="center" wrapText="1"/>
    </xf>
    <xf numFmtId="4" fontId="32" fillId="0" borderId="23" xfId="9" applyNumberFormat="1" applyFont="1" applyBorder="1" applyAlignment="1">
      <alignment horizontal="center" vertical="center" wrapText="1"/>
    </xf>
    <xf numFmtId="4" fontId="9" fillId="0" borderId="15" xfId="9" applyNumberFormat="1" applyFont="1" applyBorder="1" applyAlignment="1">
      <alignment horizontal="center" vertical="center" wrapText="1"/>
    </xf>
    <xf numFmtId="4" fontId="9" fillId="0" borderId="12" xfId="9" applyNumberFormat="1" applyFont="1" applyBorder="1" applyAlignment="1">
      <alignment horizontal="center" vertical="center" wrapText="1"/>
    </xf>
    <xf numFmtId="39" fontId="9" fillId="0" borderId="7" xfId="5" applyNumberFormat="1" applyFont="1" applyBorder="1" applyAlignment="1">
      <alignment horizontal="left" vertical="center" wrapText="1"/>
    </xf>
    <xf numFmtId="39" fontId="9" fillId="0" borderId="8" xfId="5" applyNumberFormat="1" applyFont="1" applyBorder="1" applyAlignment="1">
      <alignment horizontal="left" vertical="center" wrapText="1"/>
    </xf>
    <xf numFmtId="39" fontId="9" fillId="0" borderId="9" xfId="5" applyNumberFormat="1" applyFont="1" applyBorder="1" applyAlignment="1">
      <alignment horizontal="left" vertical="center" wrapText="1"/>
    </xf>
    <xf numFmtId="0" fontId="7" fillId="0" borderId="7" xfId="15" applyFont="1" applyBorder="1" applyAlignment="1">
      <alignment horizontal="center"/>
    </xf>
    <xf numFmtId="0" fontId="7" fillId="0" borderId="8" xfId="15" applyFont="1" applyBorder="1" applyAlignment="1">
      <alignment horizontal="center"/>
    </xf>
    <xf numFmtId="0" fontId="7" fillId="0" borderId="9" xfId="15" applyFont="1" applyBorder="1" applyAlignment="1">
      <alignment horizontal="center"/>
    </xf>
    <xf numFmtId="0" fontId="13" fillId="0" borderId="15" xfId="15" applyFont="1" applyBorder="1" applyAlignment="1">
      <alignment horizontal="center"/>
    </xf>
    <xf numFmtId="0" fontId="13" fillId="0" borderId="11" xfId="15" applyFont="1" applyBorder="1" applyAlignment="1">
      <alignment horizontal="center"/>
    </xf>
    <xf numFmtId="0" fontId="13" fillId="0" borderId="12" xfId="15" applyFont="1" applyBorder="1" applyAlignment="1">
      <alignment horizontal="center"/>
    </xf>
    <xf numFmtId="0" fontId="27" fillId="0" borderId="7" xfId="15" applyFont="1" applyBorder="1" applyAlignment="1">
      <alignment horizontal="center"/>
    </xf>
    <xf numFmtId="0" fontId="27" fillId="0" borderId="8" xfId="15" applyFont="1" applyBorder="1" applyAlignment="1">
      <alignment horizontal="center"/>
    </xf>
    <xf numFmtId="0" fontId="27" fillId="0" borderId="9" xfId="15" applyFont="1" applyBorder="1" applyAlignment="1">
      <alignment horizontal="center"/>
    </xf>
  </cellXfs>
  <cellStyles count="28">
    <cellStyle name="Comma 11" xfId="7"/>
    <cellStyle name="Hipervínculo 2" xfId="14"/>
    <cellStyle name="Millares" xfId="1" builtinId="3"/>
    <cellStyle name="Millares 17" xfId="20"/>
    <cellStyle name="Millares 2" xfId="25"/>
    <cellStyle name="Millares 3 2 2" xfId="11"/>
    <cellStyle name="Millares 3 3 5" xfId="26"/>
    <cellStyle name="Millares 6" xfId="2"/>
    <cellStyle name="Millares 8" xfId="23"/>
    <cellStyle name="Moneda 2" xfId="24"/>
    <cellStyle name="Normal" xfId="0" builtinId="0"/>
    <cellStyle name="Normal 10 2" xfId="8"/>
    <cellStyle name="Normal 11" xfId="15"/>
    <cellStyle name="Normal 2" xfId="3"/>
    <cellStyle name="Normal 2 2 2 2 2 2" xfId="13"/>
    <cellStyle name="Normal 3" xfId="4"/>
    <cellStyle name="Normal 3 2 2" xfId="5"/>
    <cellStyle name="Normal 3 3" xfId="19"/>
    <cellStyle name="Normal 4" xfId="21"/>
    <cellStyle name="Normal 4 3" xfId="18"/>
    <cellStyle name="Normal 5" xfId="27"/>
    <cellStyle name="Normal 5 18" xfId="6"/>
    <cellStyle name="Normal 5 2" xfId="10"/>
    <cellStyle name="Normal_Adic demolicion" xfId="12"/>
    <cellStyle name="Normal_presupuesto del club de los cachorros1" xfId="9"/>
    <cellStyle name="Porcentaje 2" xfId="17"/>
    <cellStyle name="Porcentaje 3" xfId="22"/>
    <cellStyle name="Porcentual 2 4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1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112" Type="http://schemas.openxmlformats.org/officeDocument/2006/relationships/externalLink" Target="externalLinks/externalLink106.xml"/><Relationship Id="rId16" Type="http://schemas.openxmlformats.org/officeDocument/2006/relationships/externalLink" Target="externalLinks/externalLink10.xml"/><Relationship Id="rId107" Type="http://schemas.openxmlformats.org/officeDocument/2006/relationships/externalLink" Target="externalLinks/externalLink101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123" Type="http://schemas.openxmlformats.org/officeDocument/2006/relationships/externalLink" Target="externalLinks/externalLink117.xml"/><Relationship Id="rId12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4.xml"/><Relationship Id="rId95" Type="http://schemas.openxmlformats.org/officeDocument/2006/relationships/externalLink" Target="externalLinks/externalLink89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113" Type="http://schemas.openxmlformats.org/officeDocument/2006/relationships/externalLink" Target="externalLinks/externalLink107.xml"/><Relationship Id="rId118" Type="http://schemas.openxmlformats.org/officeDocument/2006/relationships/externalLink" Target="externalLinks/externalLink112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53.xml"/><Relationship Id="rId103" Type="http://schemas.openxmlformats.org/officeDocument/2006/relationships/externalLink" Target="externalLinks/externalLink97.xml"/><Relationship Id="rId108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18.xml"/><Relationship Id="rId129" Type="http://schemas.openxmlformats.org/officeDocument/2006/relationships/calcChain" Target="calcChain.xml"/><Relationship Id="rId54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85.xml"/><Relationship Id="rId96" Type="http://schemas.openxmlformats.org/officeDocument/2006/relationships/externalLink" Target="externalLinks/externalLink9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43.xml"/><Relationship Id="rId114" Type="http://schemas.openxmlformats.org/officeDocument/2006/relationships/externalLink" Target="externalLinks/externalLink108.xml"/><Relationship Id="rId119" Type="http://schemas.openxmlformats.org/officeDocument/2006/relationships/externalLink" Target="externalLinks/externalLink113.xml"/><Relationship Id="rId44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109" Type="http://schemas.openxmlformats.org/officeDocument/2006/relationships/externalLink" Target="externalLinks/externalLink10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04" Type="http://schemas.openxmlformats.org/officeDocument/2006/relationships/externalLink" Target="externalLinks/externalLink98.xml"/><Relationship Id="rId120" Type="http://schemas.openxmlformats.org/officeDocument/2006/relationships/externalLink" Target="externalLinks/externalLink114.xml"/><Relationship Id="rId125" Type="http://schemas.openxmlformats.org/officeDocument/2006/relationships/externalLink" Target="externalLinks/externalLink119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110" Type="http://schemas.openxmlformats.org/officeDocument/2006/relationships/externalLink" Target="externalLinks/externalLink104.xml"/><Relationship Id="rId115" Type="http://schemas.openxmlformats.org/officeDocument/2006/relationships/externalLink" Target="externalLinks/externalLink109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externalLink" Target="externalLinks/externalLink99.xml"/><Relationship Id="rId126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121" Type="http://schemas.openxmlformats.org/officeDocument/2006/relationships/externalLink" Target="externalLinks/externalLink115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61.xml"/><Relationship Id="rId116" Type="http://schemas.openxmlformats.org/officeDocument/2006/relationships/externalLink" Target="externalLinks/externalLink11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111" Type="http://schemas.openxmlformats.org/officeDocument/2006/relationships/externalLink" Target="externalLinks/externalLink105.xml"/><Relationship Id="rId15" Type="http://schemas.openxmlformats.org/officeDocument/2006/relationships/externalLink" Target="externalLinks/externalLink9.xml"/><Relationship Id="rId36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51.xml"/><Relationship Id="rId106" Type="http://schemas.openxmlformats.org/officeDocument/2006/relationships/externalLink" Target="externalLinks/externalLink100.xml"/><Relationship Id="rId127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46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122" Type="http://schemas.openxmlformats.org/officeDocument/2006/relationships/externalLink" Target="externalLinks/externalLink11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os01\mis%20documentos%20(costos)\Presupuestos%20en%20obra%202005\Zona%20II\118-05%20terminacion%20acueducto%20de%20viaja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angelica\maria%20angeli\Incava\Analisis%20Marzo%2006%20-%20Incava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estigador\amell%20(d)\DONALD%20EXELL\D'%20DONALD\D'%20RaSol\presupuesto\presupuesto\Pres.%20Cubierta%20Altar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patriciacuevas\Downloads\Domrep-fs1\transit\Documents%20and%20Settings\hidaom\My%20Documents\BASE%20DE%20PRECIOS%20PROY%20GUAJIMIA\2007%2002%20Feb%20txt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:\Documents%20and%20Settings\CLAUDIA\Mis%20documentos\TRABAJO%20CLAUDIA\analisis%20seopc\Copia%20de%20Analisis%20PARA%20PRESUPUESTO%20OBRAS%20PUBLICA%20df%20enero%202004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CARPETAS%20DEPTO.%20PRESUPUESTOS\YANEL%20FERNANDEZ\Santo%20Domingo\puente%20cuaba\Presupuesto%20Construcion%20Puente%20Sobre%20el%20Rio%20Isabela,%20Carretera%20La%20Cuaba%20Km%2022%20Autopista%20Duarte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ymoncion\Documents\PRESUPUESOS%20FONPER\CENTRO%20TEXTI%20QUITA%20CORAZA\Documents%20and%20Settings\JAJAJAJA\Desktop\PROYECTOS\colina%20definitivo2\Presupuesto%20Colina%20ben\ACACIA%20ben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-02\D\PROYECTO%20TERMINACION%20SOFTBALL%20COJPD\CUBICACION\TRABAJOS\Transfer\Costos\Proyectos\Galerias\presup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estigador\amell%20(d)\DONALD%20EXELL\D'%20DONALD\D'%20RaSol\presupuesto\presupuesto\antony's\SANCHEZ%20CURIEL\DSD%20(tanques%20falconbridge+varios)\nave%20fadoc%20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ntes104\Documents%20and%20Settings\patria.peguero\My%20Documents\My%20Received%20Files\LOTE%2071-ESCUELA%20HIVE%20PRESUPUESTOS%20Y%20ANALISIS%20DEL%201%20AL%204%20ESC.xlsx" TargetMode="External"/></Relationships>
</file>

<file path=xl/externalLinks/_rels/externalLink109.xml.rels><?xml version="1.0" encoding="UTF-8" standalone="yes"?>
<Relationships xmlns="http://schemas.openxmlformats.org/package/2006/relationships"><Relationship Id="rId2" Type="http://schemas.microsoft.com/office/2019/04/relationships/externalLinkLongPath" Target="/JULIO-0649BC831/SharedDocs/bancup%20julio%202009/PRESUPUESTOS/San%20Cristobal/Puente%20Arroyo%20Ca&#241;o-San%20Jose%20del%20Puerto/MIS%20DOCUMENTOS/PROYECTO%20TERMINACION%20SOFTBALL%20COJPD/PRESUPUESTO%20MODIFICADO/PRESUPUESTO_FEDOSA_14NOV2005.XLS?1501C1B7" TargetMode="External"/><Relationship Id="rId1" Type="http://schemas.openxmlformats.org/officeDocument/2006/relationships/externalLinkPath" Target="file:///\\1501C1B7\PRESUPUESTO_FEDOSA_14NOV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-03\Almacen%20(D)\LP\Mis%20doc.%20of\OZORIA%202006\LAS%20AMERICAS\PRESUPUESTO\PRES.%20TUNEL%20CHARLE%20REV%20ABRIL%2007\TUNEL%20CHARLES%20ABRIL%2007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dia.org.do/MONICA%20PROYECTOS/TORRE%20KEYANI/PRESUPTORRE%20KEVA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de%20LIGIA\Me%20LLeve\CRISTIAN\2010\PROYECTOS\Reparacion%20y%20Remodelacion%20Hospital%20de%20Yamasa%2001.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met-pre-01\mis%20documentos\donald%20geobanny\Barrick\Paquete%20II\PIT%20OFFICE\PRESUPUESTO%20PIT%20OFFICE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dia.org.do/DOCUME~1/mpena/LOCALS~1/Temp/LICITACION%20VILLAS%20TIPO%20PRESIDENCIAL%20BISONO/Villa%20%20Presidencial4,5,6%20BISONO-ultimo%20DEFINITIVO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\Desktop\ruth\Documents%20and%20Settings\Benjamin\My%20Documents\BPB2\BPB2Last\Cubicaciones\Cubicacion%20No.%203\Cubicacion%20Villa%20BPB%2024%20Hab2%20Villa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tecn-020\d\SPS-SING-001\CRISTIAN\2007\PROYECTOS\Remodelacion%20y%20Reparacion%20Hosp.%20Municipal%20Villa%20Altagracia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vin%20De%20La%20Rosa\Desktop\PRESUPUESTOS%20GENERAL\FONPER\CENTRO%20TEXTIL\CONSTRUCCION%20CENTRO%20DE%20MADRE%20PARA%20CONFECCION%20%20TEXTIL%20%20QUITA%20CORAZA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ar-Laptop\Desktop\ANALISIS%20DE%20COSTOS%20actualizado%20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met-pre-01\mis%20documentos\DONALD%20PC%20VOL%202\METRO\INGENIERIA%20METALICA\PASARELA%20ESTACION%20ISABELA\PASARELA%20PEATONAL%20ESTACION%20ISABEL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q.%20Sorivic%20Ram&#237;rez\Desktop\DOC%20DOMINGO\Apartamentos%20Tipo%20A%20&amp;%20B\Presupuesto%20Riito\Presupuesto%20Riito%20apto%20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v1\company\Users\Eloy%20Blanco%20Abbott\Trabajando\3_Estandars%20IJSUD\170-3\SRD-170-3%20Presupuest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%20Barquita\Presupuesto%20Electricidad%20Lotes%20E_F_G%20rev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ing-000\ing.%20ligia%20estrella\2013\Analisis%20De%20Costos\Analisis%20de%20costos%20Departamento%20de%20Ingenieria%20MSP%2020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Proyectos\En%20Ejecucion\Puentes%20HGeorge\Cubicaciones\Costos\Proyectos\Unicentro\Unicentro%20Plaz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-ing-018\Disco%20D\Disco%20D\2015\Analisis%202015\Analisis%20de%20Costos%20Garcia%20Sim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dia.org.do/Acero%20Estrella/Cotizacion/2010/Proyectos%20Tipo%20A/REMODELACION%20AILA%202010/Licitaci&#243;n%20AILA%20(Remodelaci&#243;n%20terminal%20-%20MAyo%202010)%20(20-agosto-2010)%2022%2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ald\My%20Documents\Documentos%20Compartidos%20(Donald-Geovanny)\Presupuestos%20TRANSPARENTADOS\Omar%20CD%20System\Presupuesto%20Nave%20Omar%20CD%20VER.%20TECH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genieria02\Downloads\CODITEC\Presup%20Carmen%20Celia%20actualizad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An&#225;lisis%201,%202,%203\Copia%20de%20Analis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-ing-018\Disco%20D\Users\ORIGINAL\Downloads\Analisis%20De%20Costos\Analisis%20de%20costos%20Departamento%20de%20Ingenieria%20MSP%2020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-ING-018\Disco%20D\2016\PRESUPUESTO%20DIGEMAPS%20Y%20MSP%2030-12-2016\PRESUPUESTO%20%20(Edificio%20Droga%20y%20Falmacia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YELIS\Proyectos%20OISOE\Documents%20and%20Settings\vbaez\Local%20Settings\Temporary%20Internet%20Files\Content.IE5\KF1K0GOD\mac\ANALISIS%20JUNIO%202007%20-Para-Proyectos-BNV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-ing-018\Disco%20D\2016\PRESUPUESTO%20DIGEMAPS%20Y%20MSP%2030-12-2016\PRESUPUESTOS%20DE%20REMODELACION%20DE%20LA%20SEDE%20CENTRAL%20MSP,%20DEFINITI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ymoncion\Documents\PRESUPUESOS%20FONPER\CENTRO%20TEXTI%20QUITA%20CORAZA\Documents%20and%20Settings\Ing.%20Tony%20Hernandez\Escritorio\Comedor%20Juegos%20Regionales%20Bayaguan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va\proyectos%20oisoe\Documents%20and%20Settings\Administrador\Escritorio\Documents%20and%20Settings\jbaez\My%20Documents\YALBI\Mia\Copia%20de%20UCLAS-COMEN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:\WINDOWS\Desktop\Boca%20Chica\Oferta%20Economica%20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ic\DATOSCUB\Proyectos%20Especiales\Obras%20Sector%20Salud%20(H-S)%202000\NORTE\Santiago\Cub.%20Reparacion%20Sub-centro%20de%20Salud%20Licey,%20Santiago%20(2)(Incremento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01\ingenieria\Documents%20and%20Settings\Raul%20N.%20%20Rizek\My%20Documents\Carretera%20Sto.%20Dgo.%20-%20Samana\Precios%20Rincon%20de%20Molinillo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ymoncion\Documents\PRESUPUESOS%20FONPER\CENTRO%20TEXTI%20QUITA%20CORAZA\Documents%20and%20Settings\Eva%20L.%20JImenez%20Pagan\My%20Documents\Banco%20Central\Martin%20Fernandez%20-%20Calles\Presup.%20dise&#241;o%20original%20(30-mar-04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va\My%20Documents\Proyectos%20OISOE\Calles\Incava\Analisis_Marzo_06___Incav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angelica\maria%20angeli\Maria%20Angelica\Cubicaciones\Incava\Analisis%20Contrato%20-%20Incav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ULIO-0649BC831\SharedDocs\Documents%20and%20Settings\Julio%20Vargas\Escritorio\PADRE_LAS_CASAS\ANALISIS_TOD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ic\presupuesto\CARPETAS%20DEPTO.%20PRESUPUESTOS\FERNANDEZ\ANALISIS\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-ing-018\Disco%20D\Disco%20D\2015\Analisis%202015\111%20Analisis%20de%20costos%20Departamento%20de%20Ingenieria%20MSP%202015%20arreglo-rev%20mg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COVERY%20RECVBA\Recovery%20Back%20up%2023-6-2018\SNS\2019\1er%20corte\Listos\Listados%20de%20partidas%20hospitales\Modificados\Ultimos\Emergencias\Users\ing.michaelsanchezg\Documents\SNS\YAMASA\MANO%20DE%20OBRA2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:\Documents%20and%20Settings\CLAUDIA\Mis%20documentos\TRABAJO%20CLAUDIA\Garibaldy%20Bautista%20(actualizaciones)\analisis%20el%20pino%20junumuc&#25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ic\presupuesto\ucla\ucla%205%20julio\presupuestos\Documents%20and%20Settings\kelly\Mis%20documentos\UCLA\UCLAS-COMENCE.xls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1.104\Documents\DOCUME~1\ISCO\LOCALS~1\Temp\Documents%20and%20Settings\Ruddy%20%20Gil\My%20Documents\Raul\Aqua%20Blue\Documents%20and%20Settings\PC%20User\My%20Documents\PROYECTOS\04%20-%20TORRE%20ATIEMAR%20SUR\PRESUPUESTO\PRESUPUESTO\ATIEMAR%20SUR%20(%20ORIGINAL).xls?84B8D94F" TargetMode="External"/><Relationship Id="rId1" Type="http://schemas.openxmlformats.org/officeDocument/2006/relationships/externalLinkPath" Target="file:///\\84B8D94F\ATIEMAR%20SUR%20(%20ORIGINAL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6\Documents\Documents%20and%20Settings\Ruddy%20%20Gil\My%20Documents\Raul\Aqua%20Blue\Documents%20and%20Settings\PC%20User\My%20Documents\PROYECTOS\04%20-%20TORRE%20ATIEMAR%20SUR\PRESUPUESTO\PRESUPUESTO\ATIEMAR%20SUR%20(%20ORIGINAL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blo%20smester\Escritorio\documentos\mantisa\clientes\Nueva%20carpeta\F.max%20Smester\Alianza%202004%20(D)\Alianza%20Francesa%20MC3%20incluye%20biblioteca%20marzo%202003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microsoft.com/office/2019/04/relationships/externalLinkLongPath" Target="/JULIO-0649BC831/SharedDocs/bancup%20julio%202009/PRESUPUESTOS/San%20Cristobal/Puente%20Arroyo%20Ca&#241;o-San%20Jose%20del%20Puerto/Documents%20and%20Settings/JOEL/Mis%20documentos/Documents%20and%20Settings/Joel%20Francisco/Mis%20documentos/Documents%20and%20Setting?F29F5B4F" TargetMode="External"/><Relationship Id="rId1" Type="http://schemas.openxmlformats.org/officeDocument/2006/relationships/externalLinkPath" Target="file:///\\F29F5B4F\Documents%20and%20Setting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-ing-018\Disco%20D\Analisis%20de%20Costos%202012%20Direccion%20de%20Ingenieria%20Septiembre%202012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\Desktop\LICITACION%20MOPC%2010-07-12\CD%20Licitantes%20Lote%201,%20Grupo%20II\Presupuesto%20Licitacion%2010-07-12%20-Mant.31-07-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-ing-018\Disco%20D\2017\REMODELACION%20PASARELA%20PRINCIPAL%20SEDE%20(1)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ULIO-0649BC831\SharedDocs\presupuesto%20%20habitacional%20sanchez\EDF.%20SAN%20CRISTOBAL\metodologia%20Presupuestos\Analisis%20de%20Edificacion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-02\D\PROYECTO%20TERMINACION%20SOFTBALL%20COJPD\CUBICACION\CUBICACION-NUEVA-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blo%20smester\Escritorio\documentos\mantisa\clientes\Nueva%20carpeta\Banco%20Central\escuela,centro,iglesia\Presupuesto%20y%20analisis%20contrato%20-%20Escuelaepsalabco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PROYECTO%20PIEDRA%20BLANCA\JOEL\APC\InaconsaACT\Volumenes%20del%20Presupuesto\bPrimer%20Nivel\CIAceros%201erN.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Documents%20and%20Settings\JOEL\APC\InaconsaACT\Soportes%20Analisis,Presupuestos,Controles\BPreliminar\Soportes%20Grales.Controles%20de%20Obr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Documents%20and%20Settings\Ray\Escritorio\Presupuesto%20Habitacional%20Piedra%20BlancaX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Ing-Geronimo\Desktop\LAGS\LAGS\pres.%20hato%20nuevo-caballona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dia.org.do/Documents%20and%20Settings/Administrator/My%20Documents/BACKUP%20JULIO/wandel/escritorio%201/PRESUPUESTOS/Peravia/Salinas/PRESUPUESTO%20viviend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ingenieria02\Desktop\ENGOMBE\PROYECTO%20ENGOMBE\PRESUPUESTO%20CAMINO%20DE%20ENGOMB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alisis%20de%20Costos%202012%20Direccion%20de%20Ingenieria%20Septiembre%202012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angelica\maria%20angeli\Maximo\Maria%20Angelica\OISOE%20EVA\Calles\Demja%20-%20Hato%20Mayor\Analisis%20Dic%2005%20-%20Demja.xls" TargetMode="External"/></Relationships>
</file>

<file path=xl/externalLinks/_rels/externalLink64.xml.rels><?xml version="1.0" encoding="UTF-8" standalone="yes"?>
<Relationships xmlns="http://schemas.openxmlformats.org/package/2006/relationships"><Relationship Id="rId2" Type="http://schemas.microsoft.com/office/2019/04/relationships/externalLinkLongPath" Target="http://www.codia.org.do/Documents%20and%20Settings/Administrator.ARQUITECTURA5/My%20Documents/macm/PRE,DESVIO,%20ALCANTARILLADOS%20Y%20POTABLE%20LADO%20ESTE%20P.%20LIVIO%20C%20-%20Av/PRE,DESVIO,%20ALC.%20Y%20POT.%20LADO%20OESTE%20P.%20LIVIO%20C%20-%20A.%20FLEMING.xls?104D39BD" TargetMode="External"/><Relationship Id="rId1" Type="http://schemas.openxmlformats.org/officeDocument/2006/relationships/externalLinkPath" Target="file:///\\104D39BD\PRE,DESVIO,%20ALC.%20Y%20POT.%20LADO%20OESTE%20P.%20LIVIO%20C%20-%20A.%20FLEMING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ymoncion\Documents\PRESUPUESOS%20FONPER\CENTRO%20TEXTI%20QUITA%20CORAZA\Personal\Presupuesto%20Residencial%20Nicole%20I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-02\D\Documents%20and%20Settings\FRED\Mis%20documentos\ARCHIVOS%20PERSONALES\FRED\FRANCISCO\PRESUPUESTO%20MELLIZAS_2_NIVELES_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ingasa\Documents%20and%20Settings\USER\Mis%20documentos\Dickson\TORIBIO%20&amp;%20CASTRO\ATABEY%20II\Presupuesto\PRESUPUESTO%20HORMIGON%20PROYECTO%20ATABEY%20II%20DEF%20REFORM%20MIGUEL%20Y%20MILT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\Desktop\ruth\Documents%20and%20Settings\Benjamin\My%20Documents\BPB2\Club%20de%20playa\Piscina%20y%20club%20de%20playa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presupuesto%20donald%202007\DONALD%20PC%20VOL%202\Archivo%20Horacio\Proyectos%20Ingenieria%20Metalica\Concurso%20Mao\Presupuestos\Presupuesto%20general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os01\Mis%20Documentos%20(Costos)\ADDENDAS%20ABRIL%202004\143-04%20%20ADDENDA%20NO.%201%20AC.%20%20EL%20LIMON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dia.org.do/Partidas%20Electricas%20Terminaci&#243;n%20Construcci&#243;n%20Albergue%20Ni&#241;os%20Huerfanos%20de%20Moc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dia.org.do/MONICA%20PROYECTOS/MONICA%20PROYECTOS%20COMP%20AYUNTAMIENTO/Presupuesto_Torre__KEVANY(1)%20mechy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-ing-018\Disco%20D\Users\joaquin.alcantara\Downloads\PRESUPUESTO%20%20(Edificio%20Droga%20y%20Farmacia)%20arreglo%20sanchez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v1\company\Documents%20and%20Settings\asifres\Desktop\Estimados%20y%20presupuestos\Estimados%20del%20M\Pre%20Capilla%20Los%20&#193;ngeles%20(Fase%20II)%20-%20mayo%200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IA\ING-Compartidos\Users\Ricardo%20Leslie\Documents\PRESUPUESTO%20GARDEN%20TOWER%20(Autosaved)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dia.org.do/DOCUME~1/mpena/LOCALS~1/Temp/Users/yanel/Documents/PERSONALTRABAJOS/CUPIDO/PROYECTO%20MICHEL%20MARIE/PRESUPUESTO%20RESIDENCIAL%20MICHELLE%20MARIE%20modif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tecn-020\d\SPS-SING-001\CRISTIAN\2007\SPS-SING-002\Analisis%20Enero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ymoncion\Documents\PRESUPUESOS%20FONPER\CENTRO%20TEXTI%20QUITA%20CORAZA\Documents%20and%20Settings\JAJAJAJA\Desktop\PROYECTOS\colina%20definitivo2\G.A.1(07junio2005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bert\Google%20Drive\Documents\PRESUPUESTO\analisis\modelos%20presupuesto\nigu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ULIO-0649BC831\SharedDocs\Users\Jaime\Documents\Oficina%20Comision%20Desarrollo%20Provincial\Iglesia%20Catalina\Iglesia%20Catalina%20(version%201)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S-SING-001\CRISTIAN\2007\PROYECTOS\Reparacion%20General%20Hosp.%20Ntra.%20Sra.%20Regla,%20Bani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leinier\e\Documents%20and%20Settings\Ing.%20Tony%20Hernandez\Escritorio\Comedor%20Juegos%20Regionales%20Bayaguana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krosa\Desktop\file:\C:\Users\Fabien%20Marinez\Documents\LAS%20OLAS%20METRO%20JUANDOLIO\REPORTE%20DE%20AJUSTEROS%20Y%20SUBCONTRATISTAS\Angel%20Vidal\PRESUPUESTO%20%23%202D%20LAS%20OLAS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sing-002\sps-sing-002\SPS-SING-002\Analisis%20Enero%202007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sing-001\sps-sing-001\SPS-SING-002\Analisis%20Enero%202007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:\WINDOWS\Desktop\Constanza\Presupuestos\Oferta%20Constanz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ic\p-especi\Obras%20Sector%20Salud%20(H-S)%202000\NORTE\Santiago\Cub.%20Policlinica%20en%20el%20Sector%20La%20Joya,%20paloma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dia.org.do/Users/user/Mechy/Mechy%20Proyectos/Presupuesto_Torre__KEVANY(1)(1)_ultimas_correciones_yram(1)_correciones_yunior(1)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bierta2\disco%20de%20costo\disco%20de%20costos\Documents%20and%20Settings\Administrador\Escritorio\LAS%20AMERICAS%20OZORIA%20TUNEL\PRES(1).%20TERMINACION%20LAS%20AMERICAS-TUNEL-PASARELAS-OISOE-03-AG0-0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COVERY%20RECVBA\Recovery%20Back%20up%2023-6-2018\SNS\2019\1er%20corte\Listos\Listados%20de%20partidas%20hospitales\Modificados\Ultimos\Emergencias\Users\Ligia\Documents\Backup%20de%20LIGIA\2017\COSTOS\MANO%20DE%20OBRA2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\EXCEL\FOLLETOS\2012\2012%20Nueva%20Edicion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YELIS\Proyectos%20OISOE\Documents%20and%20Settings\Anayelis.EVA\My%20Documents\Proyectos%20OISOE\SET\Ana%20Raquel\Iglesia\Presupuesto%20Ciencias%20Juridicas-Uasd-grucon-2009-10-27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dia.org.do/DOCUME~1/mpena/LOCALS~1/Temp/Users/YANEL/Documents/PERSONALTRABAJOS/elizabeth%20concepcion/Presupuesto_proyecto_johanna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ar-Laptop\AppData\Roaming\Microsoft\Excel\ucla-1\Alex\UCLAS-final%20anterior%20(version%202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ia\Documents\Backup%20de%20LIGIA\Me%20LLeve\CRISTIAN\2011\Reparacion%20Subcentro%20Dr.%20Rafael%20Gutierrez%20Sanchez,%20Cayetano%20Germos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4-05"/>
      <sheetName val="PRESUPUESTO (CORREGIDO)"/>
      <sheetName val="Módulo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 refreshError="1"/>
      <sheetData sheetId="1"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Ins"/>
      <sheetName val="Car"/>
      <sheetName val="Ins2"/>
      <sheetName val="FA"/>
      <sheetName val="Rndmto"/>
      <sheetName val="Ana"/>
      <sheetName val="Resu"/>
      <sheetName val="Indice"/>
      <sheetName val="M_O_"/>
      <sheetName val="M_O_1"/>
      <sheetName val="M_O_2"/>
      <sheetName val="M_O_3"/>
      <sheetName val="ANALISIS HORMIGON ARMADO"/>
      <sheetName val="LISTA DE MATERIAL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Puente"/>
      <sheetName val="Mvto Tierra"/>
      <sheetName val="Materiales"/>
      <sheetName val="Equipos"/>
      <sheetName val="Presupuesto"/>
      <sheetName val="analisis metalic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MO"/>
      <sheetName val="Trabajos Generales"/>
      <sheetName val="ANALPRECIO"/>
      <sheetName val="Labor FD1"/>
      <sheetName val="Meses"/>
      <sheetName val="Salarios"/>
      <sheetName val="Gastos_Generales"/>
      <sheetName val="Cub__01"/>
      <sheetName val="Analisis_Costo"/>
      <sheetName val="Senalizacion"/>
      <sheetName val="PRESUPUEST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1"/>
      <sheetName val="PRESUPUESTO 2"/>
      <sheetName val="PRESUPUESTO 3"/>
      <sheetName val="PRESUPUESTO 4"/>
      <sheetName val="ANALISIS DE COSTO"/>
      <sheetName val="MATERIALES"/>
      <sheetName val="MANO DE OBRA"/>
      <sheetName val="PRESUPUESTO ORIGINAL"/>
      <sheetName val="ANALISIS DE COSTOS"/>
      <sheetName val="PRESUPUESTO ENTREGA"/>
      <sheetName val="PRESUPUESTO OORIGINAL"/>
      <sheetName val="PRESUPUESTO PARA ENTREGAR"/>
      <sheetName val="Hoja1"/>
      <sheetName val="PRESUPUESTO ENTREG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H17">
            <v>1500</v>
          </cell>
        </row>
        <row r="1553">
          <cell r="F1553">
            <v>8918</v>
          </cell>
        </row>
      </sheetData>
      <sheetData sheetId="5" refreshError="1"/>
      <sheetData sheetId="6" refreshError="1"/>
      <sheetData sheetId="7"/>
      <sheetData sheetId="8">
        <row r="17">
          <cell r="H17">
            <v>713.13559322033916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/>
      <sheetData sheetId="2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>
        <row r="3">
          <cell r="I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I3">
            <v>36.200000000000003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"/>
      <sheetName val="Crono"/>
      <sheetName val="Hoja1"/>
      <sheetName val="Pres. Elect"/>
      <sheetName val="Pres. ok"/>
      <sheetName val="Cub. #1"/>
      <sheetName val="Cub. #2"/>
      <sheetName val="Cub. #3 nula"/>
      <sheetName val="AUDITORIA A CUB. #02 OK"/>
      <sheetName val="Reclamacion"/>
      <sheetName val="Analisis De Costos"/>
      <sheetName val="Hoja2"/>
      <sheetName val="Hoja3"/>
    </sheetNames>
    <sheetDataSet>
      <sheetData sheetId="0" refreshError="1">
        <row r="147">
          <cell r="B147" t="str">
            <v>Subtotal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PRE Desvio Alcant.  Potable"/>
      <sheetName val="Ana.precios un"/>
      <sheetName val="PRESUPUESTO"/>
      <sheetName val="Ins_2"/>
      <sheetName val="M_O_"/>
      <sheetName val="Pasarela_de_L=60_00"/>
      <sheetName val="PRE_Desvio_Alcant___Potable"/>
      <sheetName val="Ana_precios_un"/>
      <sheetName val="Insumos"/>
      <sheetName val="MANO DE OBRA"/>
      <sheetName val="COF"/>
      <sheetName val="Mano Obra"/>
      <sheetName val="Análisis de Precios"/>
      <sheetName val="Sheet4"/>
      <sheetName val="Sheet5"/>
      <sheetName val="caseta de planta"/>
      <sheetName val="Materiales"/>
      <sheetName val="Los Ángeles (Fase II)"/>
      <sheetName val="MANO_DE_OBRA"/>
      <sheetName val="análisis_de_precios"/>
      <sheetName val="caseta_de_planta"/>
      <sheetName val="Los_Ángeles_(Fase_II)"/>
      <sheetName val="Analisis"/>
      <sheetName val="analisis unitarios"/>
      <sheetName val="Resumen Precio Equipo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NO"/>
      <sheetName val="Pres. no"/>
      <sheetName val="Analisis"/>
      <sheetName val="Pres no1"/>
      <sheetName val="Pres  ok"/>
      <sheetName val="Ins"/>
      <sheetName val="Análisis"/>
      <sheetName val="ZCol"/>
      <sheetName val="Pres. Adic.Y"/>
      <sheetName val="crono"/>
      <sheetName val="Pres  ok (2)"/>
      <sheetName val="Cub. #1 "/>
      <sheetName val="Cub. #2"/>
      <sheetName val="Cub. #3"/>
      <sheetName val="Cub. #3 (2)"/>
      <sheetName val="Cub. #4"/>
      <sheetName val="Cub. #4 (2)"/>
      <sheetName val="Cub. #5"/>
      <sheetName val="IMPREVISTOS"/>
      <sheetName val="Analisis Recl."/>
      <sheetName val="Hoja1"/>
      <sheetName val="Hoja3"/>
      <sheetName val="3.02 ZCol"/>
      <sheetName val="3.01 ZMuro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SISI DE COSTOS "/>
      <sheetName val="MATERIALES E INSUMOS"/>
      <sheetName val="MANO DE OBRA"/>
    </sheetNames>
    <sheetDataSet>
      <sheetData sheetId="0"/>
      <sheetData sheetId="1"/>
      <sheetData sheetId="2"/>
      <sheetData sheetId="3">
        <row r="4">
          <cell r="D4">
            <v>1569</v>
          </cell>
        </row>
        <row r="5">
          <cell r="D5">
            <v>1200</v>
          </cell>
        </row>
        <row r="9">
          <cell r="D9">
            <v>600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itaria"/>
      <sheetName val="Terminaciones"/>
      <sheetName val="Insumos"/>
      <sheetName val="Movimiento de tierra"/>
      <sheetName val="Hormigon Armado"/>
      <sheetName val="Mano de Obra"/>
      <sheetName val="tarifa equipo"/>
      <sheetName val="Rndmto"/>
      <sheetName val="MO."/>
      <sheetName val="Analisis Electricos"/>
      <sheetName val="Sheet1"/>
    </sheetNames>
    <sheetDataSet>
      <sheetData sheetId="0" refreshError="1"/>
      <sheetData sheetId="1" refreshError="1"/>
      <sheetData sheetId="2" refreshError="1">
        <row r="6">
          <cell r="E6">
            <v>49.5</v>
          </cell>
        </row>
        <row r="7">
          <cell r="E7">
            <v>208.3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&quot;EL RIIITO&quot;"/>
      <sheetName val="PRES. PARQUE LINEAL &quot;EL RIIITO&quot;"/>
      <sheetName val="PRESUP. VIALIDAD &quot;EL RIIITO&quot;"/>
      <sheetName val="PRESUP.EDIF.TIPO A &quot;EL RIIITO&quot;"/>
      <sheetName val="PRESUP.EDIF.TIPO B &quot;EL RIIITO&quot;"/>
      <sheetName val="ANÁLISIS DE COSTO EDIFICIOS"/>
      <sheetName val="PRESUP. ÁREA EXT. EMPLAZAM.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apilla"/>
      <sheetName val="Aulas"/>
      <sheetName val="Planta Conjunto"/>
      <sheetName val="Partidas Electrica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 RL_G"/>
      <sheetName val="EDIF R3_G"/>
      <sheetName val="EDIF M1_G"/>
      <sheetName val="EDIF M2_G"/>
      <sheetName val="AC M12_G"/>
      <sheetName val="AC M13_G"/>
      <sheetName val="AC M14_G"/>
      <sheetName val="AC M15_G"/>
      <sheetName val="EDIF R1_F"/>
      <sheetName val="EDIF R3 _F"/>
      <sheetName val="EDIF R4_F"/>
      <sheetName val="EDIF M1_F"/>
      <sheetName val="EDIF M2_F"/>
      <sheetName val="AC M10_F"/>
      <sheetName val="AC M11_F"/>
      <sheetName val="EDIF RK_E"/>
      <sheetName val="EDIF R4_E"/>
      <sheetName val="AC M4_E"/>
      <sheetName val="Analisis Alim"/>
      <sheetName val="Precios Unitarios"/>
      <sheetName val="Tuberias"/>
      <sheetName val="Alambres"/>
      <sheetName val="Varios"/>
      <sheetName val="EDIF R1"/>
      <sheetName val="EDIF R3 "/>
      <sheetName val="EDIF R4"/>
      <sheetName val="EDIF RL"/>
      <sheetName val="EDIF M1"/>
      <sheetName val="EDIF M2"/>
      <sheetName val="Ana"/>
      <sheetName val="A"/>
      <sheetName val="ANALISIS STO DGO"/>
    </sheetNames>
    <sheetDataSet>
      <sheetData sheetId="0"/>
      <sheetData sheetId="1"/>
      <sheetData sheetId="2"/>
      <sheetData sheetId="3"/>
      <sheetData sheetId="4">
        <row r="46">
          <cell r="D46">
            <v>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5">
          <cell r="D45">
            <v>15</v>
          </cell>
        </row>
      </sheetData>
      <sheetData sheetId="14">
        <row r="45">
          <cell r="D45">
            <v>10</v>
          </cell>
        </row>
      </sheetData>
      <sheetData sheetId="15">
        <row r="148">
          <cell r="D148">
            <v>440</v>
          </cell>
        </row>
      </sheetData>
      <sheetData sheetId="16">
        <row r="162">
          <cell r="E162">
            <v>135</v>
          </cell>
        </row>
      </sheetData>
      <sheetData sheetId="17">
        <row r="46">
          <cell r="D46">
            <v>549.72799999999995</v>
          </cell>
        </row>
      </sheetData>
      <sheetData sheetId="18"/>
      <sheetData sheetId="19">
        <row r="248">
          <cell r="G248">
            <v>1561.94</v>
          </cell>
        </row>
        <row r="259">
          <cell r="G259">
            <v>782.7</v>
          </cell>
        </row>
        <row r="269">
          <cell r="G269">
            <v>898.17</v>
          </cell>
        </row>
        <row r="280">
          <cell r="G280">
            <v>403.85</v>
          </cell>
        </row>
        <row r="292">
          <cell r="G292">
            <v>7.43</v>
          </cell>
        </row>
      </sheetData>
      <sheetData sheetId="20">
        <row r="1">
          <cell r="I1">
            <v>0</v>
          </cell>
        </row>
        <row r="2">
          <cell r="I2">
            <v>0.05</v>
          </cell>
        </row>
        <row r="3">
          <cell r="I3">
            <v>0.05</v>
          </cell>
        </row>
        <row r="11">
          <cell r="C11">
            <v>46.4</v>
          </cell>
        </row>
        <row r="12">
          <cell r="C12">
            <v>80.64</v>
          </cell>
        </row>
        <row r="13">
          <cell r="C13">
            <v>111.72</v>
          </cell>
        </row>
        <row r="15">
          <cell r="C15">
            <v>327.60000000000002</v>
          </cell>
        </row>
        <row r="39">
          <cell r="C39">
            <v>1260</v>
          </cell>
        </row>
        <row r="93">
          <cell r="C93">
            <v>2.94</v>
          </cell>
        </row>
        <row r="94">
          <cell r="C94">
            <v>4.72</v>
          </cell>
        </row>
        <row r="95">
          <cell r="C95">
            <v>8.6999999999999993</v>
          </cell>
        </row>
        <row r="97">
          <cell r="C97">
            <v>32.71</v>
          </cell>
        </row>
      </sheetData>
      <sheetData sheetId="21">
        <row r="9">
          <cell r="C9">
            <v>4.26</v>
          </cell>
        </row>
        <row r="10">
          <cell r="C10">
            <v>6.3999999999999995</v>
          </cell>
        </row>
        <row r="11">
          <cell r="C11">
            <v>10.27</v>
          </cell>
        </row>
        <row r="12">
          <cell r="C12">
            <v>17.28</v>
          </cell>
        </row>
        <row r="13">
          <cell r="C13">
            <v>25.700000000000003</v>
          </cell>
        </row>
        <row r="14">
          <cell r="C14">
            <v>41.32</v>
          </cell>
        </row>
        <row r="16">
          <cell r="C16">
            <v>102.48</v>
          </cell>
        </row>
        <row r="17">
          <cell r="C17">
            <v>125.16</v>
          </cell>
        </row>
        <row r="18">
          <cell r="C18">
            <v>151.19999999999999</v>
          </cell>
        </row>
        <row r="19">
          <cell r="C19">
            <v>178.92</v>
          </cell>
        </row>
        <row r="28">
          <cell r="C28">
            <v>2.36</v>
          </cell>
        </row>
        <row r="29">
          <cell r="C29">
            <v>3.5199999999999996</v>
          </cell>
        </row>
        <row r="30">
          <cell r="C30">
            <v>5.8599999999999994</v>
          </cell>
        </row>
      </sheetData>
      <sheetData sheetId="22">
        <row r="15">
          <cell r="C15">
            <v>136.91999999999999</v>
          </cell>
        </row>
        <row r="32">
          <cell r="C32">
            <v>28.810000000000002</v>
          </cell>
        </row>
        <row r="34">
          <cell r="C34">
            <v>81.7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"/>
      <sheetName val="Analisis"/>
      <sheetName val="Resumen"/>
      <sheetName val="Materiales"/>
      <sheetName val="M.O."/>
      <sheetName val="MANO DE OBRA"/>
      <sheetName val="Estructurales SALON"/>
      <sheetName val="EST. ALM"/>
    </sheetNames>
    <sheetDataSet>
      <sheetData sheetId="0" refreshError="1"/>
      <sheetData sheetId="1" refreshError="1"/>
      <sheetData sheetId="2" refreshError="1"/>
      <sheetData sheetId="3" refreshError="1">
        <row r="6">
          <cell r="E6">
            <v>725</v>
          </cell>
        </row>
        <row r="8">
          <cell r="E8">
            <v>897</v>
          </cell>
        </row>
        <row r="9">
          <cell r="E9">
            <v>1029</v>
          </cell>
        </row>
        <row r="10">
          <cell r="E10">
            <v>600</v>
          </cell>
        </row>
        <row r="15">
          <cell r="E15">
            <v>310</v>
          </cell>
        </row>
        <row r="16">
          <cell r="E16">
            <v>67</v>
          </cell>
        </row>
        <row r="17">
          <cell r="E17">
            <v>674.96</v>
          </cell>
        </row>
        <row r="21">
          <cell r="E21">
            <v>377.54</v>
          </cell>
        </row>
        <row r="24">
          <cell r="E24">
            <v>323.38</v>
          </cell>
        </row>
        <row r="28">
          <cell r="E28">
            <v>457.75739999999996</v>
          </cell>
        </row>
        <row r="33">
          <cell r="E33">
            <v>370</v>
          </cell>
        </row>
        <row r="36">
          <cell r="E36">
            <v>736.32</v>
          </cell>
        </row>
        <row r="37">
          <cell r="E37">
            <v>483.8</v>
          </cell>
        </row>
        <row r="38">
          <cell r="E38">
            <v>847</v>
          </cell>
        </row>
        <row r="39">
          <cell r="E39">
            <v>1883.66</v>
          </cell>
        </row>
        <row r="42">
          <cell r="E42">
            <v>1014.8</v>
          </cell>
        </row>
        <row r="45">
          <cell r="E45">
            <v>1232</v>
          </cell>
        </row>
        <row r="46">
          <cell r="E46">
            <v>336.3</v>
          </cell>
        </row>
        <row r="55">
          <cell r="E55">
            <v>360.1</v>
          </cell>
        </row>
        <row r="56">
          <cell r="E56">
            <v>474.03</v>
          </cell>
        </row>
        <row r="57">
          <cell r="E57">
            <v>2236.1</v>
          </cell>
        </row>
        <row r="58">
          <cell r="E58">
            <v>4018.1</v>
          </cell>
        </row>
        <row r="59">
          <cell r="E59">
            <v>3555.26</v>
          </cell>
        </row>
        <row r="60">
          <cell r="E60">
            <v>2329.91</v>
          </cell>
        </row>
        <row r="63">
          <cell r="E63">
            <v>3321.7</v>
          </cell>
        </row>
        <row r="69">
          <cell r="E69">
            <v>984.01</v>
          </cell>
        </row>
        <row r="72">
          <cell r="E72">
            <v>86.15</v>
          </cell>
        </row>
        <row r="73">
          <cell r="E73">
            <v>61.8</v>
          </cell>
        </row>
        <row r="78">
          <cell r="F78">
            <v>171.78</v>
          </cell>
        </row>
        <row r="80">
          <cell r="F80">
            <v>336.60700000000003</v>
          </cell>
        </row>
        <row r="81">
          <cell r="F81">
            <v>433.53999999999996</v>
          </cell>
        </row>
        <row r="96">
          <cell r="F96">
            <v>281.80099999999999</v>
          </cell>
        </row>
        <row r="97">
          <cell r="F97">
            <v>606.95600000000002</v>
          </cell>
        </row>
        <row r="98">
          <cell r="F98">
            <v>987.32600000000002</v>
          </cell>
        </row>
        <row r="123">
          <cell r="F123">
            <v>67.484999999999999</v>
          </cell>
        </row>
        <row r="127">
          <cell r="F127">
            <v>431.08599999999996</v>
          </cell>
        </row>
        <row r="213">
          <cell r="F213">
            <v>6.9530000000000003</v>
          </cell>
        </row>
        <row r="214">
          <cell r="F214">
            <v>12.679</v>
          </cell>
        </row>
        <row r="218">
          <cell r="F218">
            <v>173.82499999999999</v>
          </cell>
        </row>
        <row r="257">
          <cell r="F257">
            <v>14.723999999999998</v>
          </cell>
        </row>
        <row r="258">
          <cell r="F258">
            <v>53.17</v>
          </cell>
        </row>
        <row r="259">
          <cell r="F259">
            <v>80.572999999999993</v>
          </cell>
        </row>
        <row r="261">
          <cell r="F261">
            <v>12.679</v>
          </cell>
        </row>
        <row r="262">
          <cell r="F262">
            <v>39.263999999999996</v>
          </cell>
        </row>
        <row r="263">
          <cell r="F263">
            <v>75.256</v>
          </cell>
        </row>
        <row r="266">
          <cell r="F266">
            <v>74.028999999999996</v>
          </cell>
        </row>
        <row r="295">
          <cell r="F295">
            <v>103.068</v>
          </cell>
        </row>
        <row r="296">
          <cell r="F296">
            <v>103.068</v>
          </cell>
        </row>
        <row r="300">
          <cell r="F300">
            <v>166.87199999999999</v>
          </cell>
        </row>
        <row r="392">
          <cell r="E392">
            <v>10</v>
          </cell>
        </row>
        <row r="418">
          <cell r="E418">
            <v>32.020000000000003</v>
          </cell>
        </row>
        <row r="433">
          <cell r="E433">
            <v>7.51</v>
          </cell>
        </row>
        <row r="447">
          <cell r="E447">
            <v>5.63</v>
          </cell>
        </row>
        <row r="464">
          <cell r="E464">
            <v>12.5</v>
          </cell>
        </row>
        <row r="473">
          <cell r="E473">
            <v>473.28</v>
          </cell>
        </row>
        <row r="482">
          <cell r="E482">
            <v>25.98</v>
          </cell>
        </row>
        <row r="496">
          <cell r="E496">
            <v>48.26</v>
          </cell>
        </row>
        <row r="535">
          <cell r="E535">
            <v>5.5</v>
          </cell>
        </row>
        <row r="540">
          <cell r="E540">
            <v>121.8</v>
          </cell>
        </row>
        <row r="541">
          <cell r="E541">
            <v>1209.5</v>
          </cell>
        </row>
        <row r="544">
          <cell r="E544">
            <v>1736.25</v>
          </cell>
        </row>
        <row r="545">
          <cell r="E545">
            <v>2329.54</v>
          </cell>
        </row>
        <row r="564">
          <cell r="E564">
            <v>51.04</v>
          </cell>
        </row>
        <row r="565">
          <cell r="E565">
            <v>2242</v>
          </cell>
        </row>
        <row r="566">
          <cell r="E566">
            <v>2832</v>
          </cell>
        </row>
        <row r="568">
          <cell r="E568">
            <v>1378</v>
          </cell>
        </row>
        <row r="572">
          <cell r="E572">
            <v>174</v>
          </cell>
        </row>
        <row r="573">
          <cell r="E573">
            <v>336.4</v>
          </cell>
        </row>
        <row r="582">
          <cell r="E582">
            <v>1500</v>
          </cell>
        </row>
        <row r="585">
          <cell r="E585">
            <v>550</v>
          </cell>
        </row>
        <row r="586">
          <cell r="E586">
            <v>29.5</v>
          </cell>
        </row>
        <row r="598">
          <cell r="E598">
            <v>74.239999999999995</v>
          </cell>
        </row>
        <row r="600">
          <cell r="E600">
            <v>11.75</v>
          </cell>
        </row>
        <row r="605">
          <cell r="E605">
            <v>109.01</v>
          </cell>
        </row>
        <row r="606">
          <cell r="E606">
            <v>117</v>
          </cell>
        </row>
        <row r="613">
          <cell r="E613">
            <v>163.44</v>
          </cell>
        </row>
        <row r="640">
          <cell r="E640">
            <v>198.14</v>
          </cell>
        </row>
        <row r="651">
          <cell r="E651">
            <v>25.18</v>
          </cell>
        </row>
        <row r="652">
          <cell r="E652">
            <v>29.24</v>
          </cell>
        </row>
        <row r="660">
          <cell r="E660">
            <v>2300</v>
          </cell>
        </row>
        <row r="661">
          <cell r="E661">
            <v>45</v>
          </cell>
        </row>
        <row r="708">
          <cell r="D708">
            <v>9078.8799999999992</v>
          </cell>
        </row>
        <row r="725">
          <cell r="E725">
            <v>750</v>
          </cell>
        </row>
        <row r="746">
          <cell r="E746">
            <v>133.87</v>
          </cell>
        </row>
        <row r="755">
          <cell r="E755">
            <v>7.85</v>
          </cell>
        </row>
        <row r="758">
          <cell r="E758">
            <v>31.18</v>
          </cell>
        </row>
        <row r="766">
          <cell r="E766">
            <v>35.4</v>
          </cell>
        </row>
        <row r="767">
          <cell r="E767">
            <v>35.4</v>
          </cell>
        </row>
        <row r="784">
          <cell r="E784">
            <v>47.68</v>
          </cell>
        </row>
        <row r="785">
          <cell r="E785">
            <v>100.9</v>
          </cell>
        </row>
        <row r="786">
          <cell r="E786">
            <v>166.72</v>
          </cell>
        </row>
        <row r="787">
          <cell r="E787">
            <v>85.22</v>
          </cell>
        </row>
        <row r="788">
          <cell r="E788">
            <v>254</v>
          </cell>
        </row>
        <row r="817">
          <cell r="E817">
            <v>209.39</v>
          </cell>
        </row>
        <row r="822">
          <cell r="E822">
            <v>36.340000000000003</v>
          </cell>
        </row>
        <row r="823">
          <cell r="E823">
            <v>85.41</v>
          </cell>
        </row>
        <row r="881">
          <cell r="E881">
            <v>3487.52</v>
          </cell>
        </row>
      </sheetData>
      <sheetData sheetId="4" refreshError="1">
        <row r="4">
          <cell r="C4">
            <v>6800</v>
          </cell>
        </row>
        <row r="8">
          <cell r="C8">
            <v>575</v>
          </cell>
        </row>
        <row r="11">
          <cell r="C11">
            <v>1025</v>
          </cell>
        </row>
        <row r="12">
          <cell r="C12">
            <v>825</v>
          </cell>
        </row>
        <row r="13">
          <cell r="C13">
            <v>725</v>
          </cell>
        </row>
        <row r="15">
          <cell r="C15">
            <v>450</v>
          </cell>
        </row>
        <row r="21">
          <cell r="C21">
            <v>15</v>
          </cell>
        </row>
        <row r="23">
          <cell r="C23">
            <v>12.5</v>
          </cell>
        </row>
        <row r="25">
          <cell r="C25">
            <v>13.89</v>
          </cell>
        </row>
        <row r="41">
          <cell r="C41">
            <v>1231.71</v>
          </cell>
        </row>
        <row r="51">
          <cell r="C51">
            <v>43.33</v>
          </cell>
        </row>
        <row r="53">
          <cell r="C53">
            <v>23.64</v>
          </cell>
        </row>
        <row r="55">
          <cell r="C55">
            <v>141.06</v>
          </cell>
        </row>
        <row r="58">
          <cell r="C58">
            <v>100</v>
          </cell>
        </row>
        <row r="61">
          <cell r="C61">
            <v>172.92</v>
          </cell>
        </row>
        <row r="63">
          <cell r="C63">
            <v>130</v>
          </cell>
        </row>
        <row r="66">
          <cell r="C66">
            <v>81.25</v>
          </cell>
        </row>
        <row r="67">
          <cell r="C67">
            <v>15.22</v>
          </cell>
        </row>
        <row r="68">
          <cell r="C68">
            <v>100</v>
          </cell>
        </row>
        <row r="69">
          <cell r="C69">
            <v>86.67</v>
          </cell>
        </row>
        <row r="73">
          <cell r="C73">
            <v>57.69</v>
          </cell>
        </row>
        <row r="78">
          <cell r="C78">
            <v>36.06</v>
          </cell>
        </row>
        <row r="110">
          <cell r="C110">
            <v>1.66</v>
          </cell>
        </row>
        <row r="111">
          <cell r="C111">
            <v>1.1100000000000001</v>
          </cell>
        </row>
        <row r="113">
          <cell r="C113">
            <v>0.55000000000000004</v>
          </cell>
        </row>
        <row r="114">
          <cell r="C114">
            <v>4.13</v>
          </cell>
        </row>
        <row r="115">
          <cell r="C115">
            <v>2.2200000000000002</v>
          </cell>
        </row>
        <row r="117">
          <cell r="C117">
            <v>1.1100000000000001</v>
          </cell>
        </row>
        <row r="134">
          <cell r="C134">
            <v>250</v>
          </cell>
        </row>
        <row r="144">
          <cell r="C144">
            <v>159.62</v>
          </cell>
        </row>
        <row r="175">
          <cell r="C175">
            <v>68.180000000000007</v>
          </cell>
        </row>
        <row r="189">
          <cell r="C189">
            <v>285.70999999999998</v>
          </cell>
        </row>
        <row r="276">
          <cell r="C276">
            <v>87.5</v>
          </cell>
        </row>
        <row r="277">
          <cell r="C277">
            <v>53.85</v>
          </cell>
        </row>
        <row r="279">
          <cell r="C279">
            <v>46.67</v>
          </cell>
        </row>
        <row r="489">
          <cell r="C489">
            <v>99.91</v>
          </cell>
        </row>
        <row r="505">
          <cell r="C505">
            <v>441.18</v>
          </cell>
        </row>
        <row r="506">
          <cell r="C506">
            <v>534.48</v>
          </cell>
        </row>
        <row r="507">
          <cell r="C507">
            <v>596.15</v>
          </cell>
        </row>
        <row r="508">
          <cell r="C508">
            <v>534.48</v>
          </cell>
        </row>
        <row r="509">
          <cell r="C509">
            <v>654.92999999999995</v>
          </cell>
        </row>
        <row r="513">
          <cell r="C513">
            <v>441.18</v>
          </cell>
        </row>
        <row r="514">
          <cell r="C514">
            <v>618.35</v>
          </cell>
        </row>
        <row r="516">
          <cell r="C516">
            <v>441.18</v>
          </cell>
        </row>
        <row r="517">
          <cell r="C517">
            <v>502.16</v>
          </cell>
        </row>
        <row r="522">
          <cell r="C522">
            <v>505.62</v>
          </cell>
        </row>
        <row r="528">
          <cell r="C528">
            <v>893.31</v>
          </cell>
        </row>
        <row r="538">
          <cell r="C538">
            <v>316.89999999999998</v>
          </cell>
        </row>
        <row r="551">
          <cell r="C551">
            <v>44.44</v>
          </cell>
        </row>
        <row r="557">
          <cell r="C557">
            <v>36.06</v>
          </cell>
        </row>
        <row r="566">
          <cell r="C566">
            <v>44.64</v>
          </cell>
        </row>
        <row r="570">
          <cell r="C570">
            <v>7.19</v>
          </cell>
        </row>
        <row r="594">
          <cell r="C594">
            <v>684.72</v>
          </cell>
        </row>
        <row r="595">
          <cell r="C595">
            <v>770.83</v>
          </cell>
        </row>
        <row r="630">
          <cell r="C630">
            <v>598.61</v>
          </cell>
        </row>
        <row r="631">
          <cell r="C631">
            <v>684.72</v>
          </cell>
        </row>
        <row r="646">
          <cell r="C646">
            <v>598.61</v>
          </cell>
        </row>
        <row r="647">
          <cell r="C647">
            <v>770.83</v>
          </cell>
        </row>
        <row r="649">
          <cell r="C649">
            <v>684.72</v>
          </cell>
        </row>
        <row r="803">
          <cell r="C803">
            <v>341.67</v>
          </cell>
        </row>
        <row r="804">
          <cell r="C804">
            <v>341.67</v>
          </cell>
        </row>
        <row r="809">
          <cell r="C809">
            <v>856.95</v>
          </cell>
        </row>
        <row r="810">
          <cell r="C810">
            <v>1097.22</v>
          </cell>
        </row>
        <row r="820">
          <cell r="C820">
            <v>684.72</v>
          </cell>
        </row>
        <row r="834">
          <cell r="C834">
            <v>937.5</v>
          </cell>
        </row>
        <row r="838">
          <cell r="C838">
            <v>770.83</v>
          </cell>
        </row>
        <row r="852">
          <cell r="C852">
            <v>598.61</v>
          </cell>
        </row>
        <row r="856">
          <cell r="C856">
            <v>770.83</v>
          </cell>
        </row>
        <row r="866">
          <cell r="C866">
            <v>940.27</v>
          </cell>
        </row>
        <row r="868">
          <cell r="C868">
            <v>940.27</v>
          </cell>
        </row>
        <row r="953">
          <cell r="C953">
            <v>597.87</v>
          </cell>
        </row>
        <row r="954">
          <cell r="C954">
            <v>408.85</v>
          </cell>
        </row>
        <row r="959">
          <cell r="C959">
            <v>81.739999999999995</v>
          </cell>
        </row>
        <row r="961">
          <cell r="C961">
            <v>81.739999999999995</v>
          </cell>
        </row>
        <row r="965">
          <cell r="C965">
            <v>245.23</v>
          </cell>
        </row>
        <row r="967">
          <cell r="C967">
            <v>82.39</v>
          </cell>
        </row>
        <row r="969">
          <cell r="C969">
            <v>81.739999999999995</v>
          </cell>
        </row>
      </sheetData>
      <sheetData sheetId="5" refreshError="1">
        <row r="4">
          <cell r="C4">
            <v>433</v>
          </cell>
        </row>
        <row r="8">
          <cell r="C8">
            <v>825</v>
          </cell>
        </row>
        <row r="9">
          <cell r="C9">
            <v>1032</v>
          </cell>
        </row>
        <row r="10">
          <cell r="C10">
            <v>1300</v>
          </cell>
        </row>
      </sheetData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  <sheetName val="Gastos_Generales2"/>
      <sheetName val="Cub__012"/>
      <sheetName val="Analisis_Costo2"/>
      <sheetName val="FCC-005_ANDAMIOS1"/>
      <sheetName val="FCC-002_ACERO1"/>
      <sheetName val="FCC-004_CALZOS1"/>
      <sheetName val="med_mov_de_tierras1"/>
      <sheetName val="Trabajos_Generales1"/>
      <sheetName val="Labor_FD11"/>
      <sheetName val="Gastos_Generales1"/>
      <sheetName val="Cub__011"/>
      <sheetName val="Analisis_Costo1"/>
      <sheetName val="FCC-005_ANDAMIOS"/>
      <sheetName val="FCC-002_ACERO"/>
      <sheetName val="FCC-004_CALZOS"/>
      <sheetName val="med_mov_de_tierras"/>
      <sheetName val="Trabajos_Generales"/>
      <sheetName val="Labor_FD1"/>
      <sheetName val="presup_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NT.TRANSITO"/>
      <sheetName val="INSUMOS"/>
      <sheetName val="LISTAS DESP"/>
      <sheetName val="electrico"/>
      <sheetName val="anal term"/>
      <sheetName val="Ana-Sanit."/>
      <sheetName val="Anal. horm."/>
      <sheetName val="Mat"/>
      <sheetName val="MANO DE OBRA"/>
      <sheetName val="addenda"/>
      <sheetName val="Materiales_y_Precios"/>
      <sheetName val="MANT_TRANSITO"/>
      <sheetName val="LISTAS_DESP"/>
      <sheetName val="CUBICACION "/>
      <sheetName val="inter"/>
      <sheetName val="A"/>
      <sheetName val="OBRAMAN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>
        <row r="4">
          <cell r="A4" t="str">
            <v>Id.</v>
          </cell>
        </row>
      </sheetData>
      <sheetData sheetId="33">
        <row r="4">
          <cell r="A4" t="str">
            <v>Id.</v>
          </cell>
        </row>
      </sheetData>
      <sheetData sheetId="34">
        <row r="4">
          <cell r="A4" t="str">
            <v>Id.</v>
          </cell>
        </row>
      </sheetData>
      <sheetData sheetId="35">
        <row r="4">
          <cell r="A4" t="str">
            <v>Id.</v>
          </cell>
        </row>
      </sheetData>
      <sheetData sheetId="36">
        <row r="4">
          <cell r="A4" t="str">
            <v>Id.</v>
          </cell>
        </row>
      </sheetData>
      <sheetData sheetId="37">
        <row r="4">
          <cell r="A4" t="str">
            <v>Id.</v>
          </cell>
        </row>
      </sheetData>
      <sheetData sheetId="38">
        <row r="4">
          <cell r="A4" t="str">
            <v>Id.</v>
          </cell>
        </row>
      </sheetData>
      <sheetData sheetId="39">
        <row r="4">
          <cell r="A4" t="str">
            <v>Id.</v>
          </cell>
        </row>
      </sheetData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4">
          <cell r="A4" t="str">
            <v>Id.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>
        <row r="4">
          <cell r="A4" t="str">
            <v>Id.</v>
          </cell>
        </row>
      </sheetData>
      <sheetData sheetId="46">
        <row r="4">
          <cell r="A4" t="str">
            <v>Id.</v>
          </cell>
        </row>
      </sheetData>
      <sheetData sheetId="47">
        <row r="4">
          <cell r="A4" t="str">
            <v>Id.</v>
          </cell>
        </row>
      </sheetData>
      <sheetData sheetId="48">
        <row r="4">
          <cell r="A4" t="str">
            <v>Id.</v>
          </cell>
        </row>
      </sheetData>
      <sheetData sheetId="49">
        <row r="4">
          <cell r="A4" t="str">
            <v>Id.</v>
          </cell>
        </row>
      </sheetData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>
        <row r="4">
          <cell r="A4" t="str">
            <v>Id.</v>
          </cell>
        </row>
      </sheetData>
      <sheetData sheetId="53">
        <row r="4">
          <cell r="A4" t="str">
            <v>Id.</v>
          </cell>
        </row>
      </sheetData>
      <sheetData sheetId="54"/>
      <sheetData sheetId="55">
        <row r="4">
          <cell r="A4" t="str">
            <v>Id.</v>
          </cell>
        </row>
      </sheetData>
      <sheetData sheetId="56">
        <row r="4">
          <cell r="A4" t="str">
            <v>Id.</v>
          </cell>
        </row>
      </sheetData>
      <sheetData sheetId="57"/>
      <sheetData sheetId="58">
        <row r="4">
          <cell r="A4" t="str">
            <v>Id.</v>
          </cell>
        </row>
      </sheetData>
      <sheetData sheetId="59">
        <row r="4">
          <cell r="A4" t="str">
            <v>Id.</v>
          </cell>
        </row>
      </sheetData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>
        <row r="4">
          <cell r="A4" t="str">
            <v>Id.</v>
          </cell>
        </row>
      </sheetData>
      <sheetData sheetId="63">
        <row r="4">
          <cell r="A4" t="str">
            <v>Id.</v>
          </cell>
        </row>
      </sheetData>
      <sheetData sheetId="64"/>
      <sheetData sheetId="65">
        <row r="4">
          <cell r="A4" t="str">
            <v>Id.</v>
          </cell>
        </row>
      </sheetData>
      <sheetData sheetId="66"/>
      <sheetData sheetId="67"/>
      <sheetData sheetId="68"/>
      <sheetData sheetId="69">
        <row r="4">
          <cell r="A4" t="str">
            <v>Id.</v>
          </cell>
        </row>
      </sheetData>
      <sheetData sheetId="70">
        <row r="4">
          <cell r="A4" t="str">
            <v>Id.</v>
          </cell>
        </row>
      </sheetData>
      <sheetData sheetId="71">
        <row r="4">
          <cell r="A4" t="str">
            <v>Id.</v>
          </cell>
        </row>
      </sheetData>
      <sheetData sheetId="72">
        <row r="4">
          <cell r="A4" t="str">
            <v>Id.</v>
          </cell>
        </row>
      </sheetData>
      <sheetData sheetId="73">
        <row r="4">
          <cell r="A4" t="str">
            <v>Id.</v>
          </cell>
        </row>
      </sheetData>
      <sheetData sheetId="74">
        <row r="4">
          <cell r="A4" t="str">
            <v>Id.</v>
          </cell>
        </row>
      </sheetData>
      <sheetData sheetId="75">
        <row r="4">
          <cell r="A4" t="str">
            <v>Id.</v>
          </cell>
        </row>
      </sheetData>
      <sheetData sheetId="76">
        <row r="4">
          <cell r="A4" t="str">
            <v>Id.</v>
          </cell>
        </row>
      </sheetData>
      <sheetData sheetId="77">
        <row r="4">
          <cell r="A4" t="str">
            <v>Id.</v>
          </cell>
        </row>
      </sheetData>
      <sheetData sheetId="78">
        <row r="4">
          <cell r="A4" t="str">
            <v>Id.</v>
          </cell>
        </row>
      </sheetData>
      <sheetData sheetId="79">
        <row r="4">
          <cell r="A4" t="str">
            <v>Id.</v>
          </cell>
        </row>
      </sheetData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/>
      <sheetData sheetId="86">
        <row r="4">
          <cell r="A4" t="str">
            <v>Id.</v>
          </cell>
        </row>
      </sheetData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centro Plaza"/>
      <sheetName val="Precios"/>
      <sheetName val="DATA Staff"/>
      <sheetName val="Operating Cost Summary T 5.20"/>
      <sheetName val="Senalizacion"/>
      <sheetName val="INSUMOS"/>
      <sheetName val="Unicentro_Plaza"/>
      <sheetName val="DATA_Staff"/>
      <sheetName val="Operating_Cost_Summary_T_5_20"/>
      <sheetName val="Unicentro_Plaza1"/>
      <sheetName val="DATA_Staff1"/>
      <sheetName val="Operating_Cost_Summary_T_5_201"/>
      <sheetName val="Unicentro_Plaza2"/>
      <sheetName val="DATA_Staff2"/>
      <sheetName val="Operating_Cost_Summary_T_5_202"/>
      <sheetName val="Unicentro_Plaza3"/>
      <sheetName val="DATA_Staff3"/>
      <sheetName val="Operating_Cost_Summary_T_5_203"/>
      <sheetName val="Unicentro_Plaza4"/>
      <sheetName val="DATA_Staff4"/>
      <sheetName val="Operating_Cost_Summary_T_5_204"/>
      <sheetName val="Unicentro_Plaza5"/>
      <sheetName val="DATA_Staff5"/>
      <sheetName val="Operating_Cost_Summary_T_5_2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>
        <row r="26">
          <cell r="B26" t="str">
            <v>24 ENE 2015</v>
          </cell>
        </row>
      </sheetData>
      <sheetData sheetId="1">
        <row r="2">
          <cell r="F2" t="str">
            <v>INDICE</v>
          </cell>
        </row>
        <row r="445">
          <cell r="E445">
            <v>44.75</v>
          </cell>
        </row>
      </sheetData>
      <sheetData sheetId="2">
        <row r="26">
          <cell r="E26">
            <v>133421.38</v>
          </cell>
        </row>
        <row r="153">
          <cell r="E153">
            <v>133512.93</v>
          </cell>
        </row>
      </sheetData>
      <sheetData sheetId="3">
        <row r="156">
          <cell r="G156">
            <v>700</v>
          </cell>
        </row>
      </sheetData>
      <sheetData sheetId="4">
        <row r="602">
          <cell r="D602">
            <v>2283.7600000000002</v>
          </cell>
        </row>
      </sheetData>
      <sheetData sheetId="5">
        <row r="20">
          <cell r="D20">
            <v>576.38</v>
          </cell>
        </row>
        <row r="21">
          <cell r="D21">
            <v>557</v>
          </cell>
        </row>
        <row r="22">
          <cell r="D22">
            <v>557</v>
          </cell>
        </row>
        <row r="23">
          <cell r="D23">
            <v>557</v>
          </cell>
        </row>
        <row r="24">
          <cell r="D24">
            <v>564.53</v>
          </cell>
        </row>
        <row r="26">
          <cell r="G26">
            <v>45.484000000000002</v>
          </cell>
        </row>
        <row r="27">
          <cell r="D27">
            <v>664.51</v>
          </cell>
        </row>
        <row r="28">
          <cell r="D28">
            <v>594.02</v>
          </cell>
        </row>
        <row r="29">
          <cell r="D29">
            <v>557</v>
          </cell>
        </row>
        <row r="31">
          <cell r="D31">
            <v>1345.24</v>
          </cell>
        </row>
        <row r="32">
          <cell r="D32">
            <v>1300</v>
          </cell>
        </row>
        <row r="33">
          <cell r="D33">
            <v>1300</v>
          </cell>
        </row>
        <row r="34">
          <cell r="D34">
            <v>1300</v>
          </cell>
        </row>
        <row r="35">
          <cell r="D35">
            <v>1317.57</v>
          </cell>
        </row>
        <row r="37">
          <cell r="G37">
            <v>91.271000000000001</v>
          </cell>
        </row>
        <row r="38">
          <cell r="D38">
            <v>1550.92</v>
          </cell>
        </row>
        <row r="39">
          <cell r="D39">
            <v>1386.41</v>
          </cell>
        </row>
        <row r="40">
          <cell r="D40">
            <v>1300</v>
          </cell>
        </row>
        <row r="41">
          <cell r="D41">
            <v>1067.9100000000001</v>
          </cell>
        </row>
        <row r="42">
          <cell r="D42">
            <v>1032</v>
          </cell>
        </row>
        <row r="43">
          <cell r="D43">
            <v>1032</v>
          </cell>
        </row>
        <row r="44">
          <cell r="D44">
            <v>1032</v>
          </cell>
        </row>
        <row r="45">
          <cell r="D45">
            <v>1045.95</v>
          </cell>
        </row>
        <row r="47">
          <cell r="G47">
            <v>86.707999999999998</v>
          </cell>
        </row>
        <row r="48">
          <cell r="D48">
            <v>1231.19</v>
          </cell>
        </row>
        <row r="49">
          <cell r="D49">
            <v>1100.5999999999999</v>
          </cell>
        </row>
        <row r="50">
          <cell r="D50">
            <v>1032</v>
          </cell>
        </row>
        <row r="51">
          <cell r="D51">
            <v>853.71</v>
          </cell>
        </row>
        <row r="52">
          <cell r="D52">
            <v>825</v>
          </cell>
        </row>
        <row r="53">
          <cell r="D53">
            <v>825</v>
          </cell>
        </row>
        <row r="54">
          <cell r="D54">
            <v>825</v>
          </cell>
        </row>
        <row r="55">
          <cell r="D55">
            <v>836.15</v>
          </cell>
        </row>
        <row r="57">
          <cell r="G57">
            <v>77.581000000000003</v>
          </cell>
        </row>
        <row r="58">
          <cell r="D58">
            <v>984.24</v>
          </cell>
        </row>
        <row r="59">
          <cell r="D59">
            <v>879.84</v>
          </cell>
        </row>
        <row r="60">
          <cell r="D60">
            <v>825</v>
          </cell>
        </row>
        <row r="61">
          <cell r="D61">
            <v>748.16</v>
          </cell>
        </row>
        <row r="62">
          <cell r="D62">
            <v>831.45</v>
          </cell>
        </row>
        <row r="63">
          <cell r="D63">
            <v>490.5</v>
          </cell>
        </row>
        <row r="64">
          <cell r="D64">
            <v>474</v>
          </cell>
        </row>
        <row r="65">
          <cell r="D65">
            <v>474</v>
          </cell>
        </row>
        <row r="66">
          <cell r="D66">
            <v>474</v>
          </cell>
        </row>
        <row r="67">
          <cell r="D67">
            <v>480.41</v>
          </cell>
        </row>
        <row r="69">
          <cell r="G69">
            <v>43.81</v>
          </cell>
        </row>
        <row r="70">
          <cell r="D70">
            <v>565.49</v>
          </cell>
        </row>
        <row r="71">
          <cell r="D71">
            <v>505.51</v>
          </cell>
        </row>
        <row r="72">
          <cell r="D72">
            <v>474</v>
          </cell>
        </row>
        <row r="73">
          <cell r="D73">
            <v>448.07</v>
          </cell>
        </row>
        <row r="74">
          <cell r="D74">
            <v>433</v>
          </cell>
        </row>
        <row r="75">
          <cell r="D75">
            <v>433</v>
          </cell>
        </row>
        <row r="76">
          <cell r="D76">
            <v>433</v>
          </cell>
        </row>
        <row r="77">
          <cell r="D77">
            <v>438.85</v>
          </cell>
        </row>
        <row r="79">
          <cell r="G79">
            <v>41.984999999999999</v>
          </cell>
        </row>
        <row r="80">
          <cell r="D80">
            <v>516.57000000000005</v>
          </cell>
        </row>
        <row r="81">
          <cell r="D81">
            <v>461.78</v>
          </cell>
        </row>
        <row r="82">
          <cell r="D82">
            <v>433</v>
          </cell>
        </row>
      </sheetData>
      <sheetData sheetId="6">
        <row r="452">
          <cell r="M452">
            <v>2012.9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  <sheetName val="lista_de_materiales"/>
      <sheetName val="Mano_Obra"/>
      <sheetName val="Análisis_costo_SEE-_KfW"/>
      <sheetName val="Lista_P_U_"/>
      <sheetName val="Analisis"/>
      <sheetName val="lista_de_materiales1"/>
      <sheetName val="Mano_Obra1"/>
      <sheetName val="Análisis_costo_SEE-_KfW1"/>
      <sheetName val="Lista_P_U_1"/>
      <sheetName val="lista_de_materiales2"/>
      <sheetName val="Mano_Obra2"/>
      <sheetName val="Análisis_costo_SEE-_KfW2"/>
      <sheetName val="Lista_P_U_2"/>
      <sheetName val="lista_de_materiales3"/>
      <sheetName val="Mano_Obra3"/>
      <sheetName val="Análisis_costo_SEE-_KfW3"/>
      <sheetName val="Lista_P_U_3"/>
      <sheetName val="lista_de_materiales4"/>
      <sheetName val="Mano_Obra4"/>
      <sheetName val="Análisis_costo_SEE-_KfW4"/>
      <sheetName val="Lista_P_U_4"/>
      <sheetName val="lista_de_materiales5"/>
      <sheetName val="Mano_Obra5"/>
      <sheetName val="Análisis_costo_SEE-_KfW5"/>
      <sheetName val="Lista_P_U_5"/>
      <sheetName val="listado equipos a utilizar"/>
      <sheetName val="V.Tierras A"/>
      <sheetName val="CUBICACION 11"/>
      <sheetName val="INS"/>
      <sheetName val="Rndmto"/>
      <sheetName val="Analisis Unitarios"/>
      <sheetName val="Cargas Sociales"/>
      <sheetName val="Datos a Project"/>
      <sheetName val="Tarifas de Alquiler de Equipo"/>
      <sheetName val="ana-sanit."/>
      <sheetName val="Ana"/>
      <sheetName val="analisis h-a "/>
      <sheetName val="Jornal"/>
    </sheetNames>
    <sheetDataSet>
      <sheetData sheetId="0">
        <row r="10">
          <cell r="D10">
            <v>15</v>
          </cell>
        </row>
      </sheetData>
      <sheetData sheetId="1" refreshError="1">
        <row r="10">
          <cell r="D10">
            <v>15</v>
          </cell>
        </row>
        <row r="12">
          <cell r="D12">
            <v>45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0">
          <cell r="D10">
            <v>15</v>
          </cell>
        </row>
      </sheetData>
      <sheetData sheetId="9"/>
      <sheetData sheetId="10"/>
      <sheetData sheetId="11" refreshError="1"/>
      <sheetData sheetId="12"/>
      <sheetData sheetId="13">
        <row r="10">
          <cell r="D10">
            <v>15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rehab"/>
      <sheetName val="constr"/>
      <sheetName val="electrica"/>
      <sheetName val="sanitari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>
        <row r="278">
          <cell r="G278">
            <v>5212890.0514740003</v>
          </cell>
        </row>
      </sheetData>
      <sheetData sheetId="2">
        <row r="266">
          <cell r="G266">
            <v>3869923.6149999998</v>
          </cell>
        </row>
      </sheetData>
      <sheetData sheetId="3">
        <row r="90">
          <cell r="G90">
            <v>882088.75754999998</v>
          </cell>
        </row>
      </sheetData>
      <sheetData sheetId="4">
        <row r="58">
          <cell r="G58">
            <v>779717.90399999998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Resumen (2)"/>
      <sheetName val="Pres. "/>
      <sheetName val="Resumen"/>
      <sheetName val="Analisis"/>
      <sheetName val="Materiales"/>
      <sheetName val="M.O."/>
      <sheetName val="MANO DE OBRA"/>
      <sheetName val="Estructurales SALON"/>
      <sheetName val="EST. AL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F13">
            <v>1047.07</v>
          </cell>
        </row>
        <row r="474">
          <cell r="F474">
            <v>4756.18</v>
          </cell>
        </row>
      </sheetData>
      <sheetData sheetId="5" refreshError="1">
        <row r="6">
          <cell r="E6">
            <v>725</v>
          </cell>
        </row>
        <row r="709">
          <cell r="D709">
            <v>6815.51</v>
          </cell>
        </row>
      </sheetData>
      <sheetData sheetId="6" refreshError="1">
        <row r="4">
          <cell r="C4">
            <v>6800</v>
          </cell>
        </row>
        <row r="165">
          <cell r="C165">
            <v>136.76</v>
          </cell>
        </row>
        <row r="603">
          <cell r="C603">
            <v>2343.75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(SI)"/>
      <sheetName val="pRES (SIn costo)"/>
      <sheetName val="Analisis"/>
      <sheetName val="pRES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  <sheetName val="Precio"/>
      <sheetName val="presupuesto"/>
      <sheetName val="Mano Obra"/>
      <sheetName val="Demolicion_de_Vadenes_Existent1"/>
      <sheetName val="Demolicion_de_Registros_Exist_1"/>
      <sheetName val="Remoción_de_Carpeta_de_Rodadur1"/>
      <sheetName val="Reposicion_C__Rodadura_2,5_pul1"/>
      <sheetName val="Reposicion_C__Rodadura_2_pulg_1"/>
      <sheetName val="Corte_Acera_Conten_p'_Imbor_1"/>
      <sheetName val="Demolicion_Aceras_y_Contenes1"/>
      <sheetName val="Corte_de_Asfalto1"/>
      <sheetName val="Demolicion_Imbor__Existentes1"/>
      <sheetName val="Reposicion_Acometidas_(AN)1"/>
      <sheetName val="Reposicion_Acometidas_(AP)1"/>
      <sheetName val="Uso_de_bomba1"/>
      <sheetName val="Señalizacion_y_Control_de_Tran1"/>
      <sheetName val="Limpieza_continua_de_obra1"/>
      <sheetName val="Limpieza_Campamento1"/>
      <sheetName val="Limp__Tub__en_Tramo1"/>
      <sheetName val="Sum__y_col__Tub__60&quot;_H_A_1"/>
      <sheetName val="Sum__y_col__Tub__18&quot;_H_A___1"/>
      <sheetName val="Sum__y_col__Tub__42&quot;_H_A__1"/>
      <sheetName val="_Desbroce_Solar_Desvio_Provisi1"/>
      <sheetName val="Reposicion_Aceras_1"/>
      <sheetName val="Reposicion_de_Contenes1"/>
      <sheetName val="Imbornales_3_Parrillas1"/>
      <sheetName val="Registro_secundario_(Pluvial)_1"/>
      <sheetName val="Registros_de_4@5_mts_(Pluvial)1"/>
      <sheetName val="Registros_de_2_@_3_mts_(AN)1"/>
      <sheetName val="Registros_de_2_@_3_mts_(AP)1"/>
      <sheetName val="Sum__y_col__Tub__interconexion1"/>
      <sheetName val="Sum__y_col__Tub__8&quot;_H_S__Agua_1"/>
      <sheetName val="Remoción_Tub__24''_H_S___1"/>
      <sheetName val="Remoción_Tub__8&quot;_H_S__AN1"/>
      <sheetName val="Bote_Mat__Exce_Reg_e_Imb1"/>
      <sheetName val="Sum__y_col__de_Mat__de_Asiento1"/>
      <sheetName val="Sum__y_col__de_Mat__de_base1"/>
      <sheetName val="Sum__y_col__Relleno_Compact_1"/>
      <sheetName val="Sum__y_col_de_Relleno_T__inter1"/>
      <sheetName val="Sum__y_col__Relleno_p'imbornal1"/>
      <sheetName val="Sum__y_col_de_Relleno_regis_1"/>
      <sheetName val="_Relleno_Compact_total_1"/>
      <sheetName val="Exc__p'_Tub__60&quot;_H_A_1"/>
      <sheetName val="Exc__p'_Tub__42&quot;_H_A_1"/>
      <sheetName val="Exc__p'_Tub__interconexión1"/>
      <sheetName val="Exc__p'_Imbornales1"/>
      <sheetName val="Exc__p'_Registros_1"/>
      <sheetName val="Total_Exc_1"/>
      <sheetName val="Presupuesto_Reformado1"/>
      <sheetName val="Datos_a_Project1"/>
      <sheetName val="Analisis_de_Madera1"/>
      <sheetName val="Cargas_Sociales1"/>
      <sheetName val="Tarifas_de_Alquiler_de_Equipo1"/>
      <sheetName val="Presupuesto_Original1"/>
      <sheetName val="Analisis_Unitarios1"/>
      <sheetName val="VOLUMETRIA_FINAL_ETAPA_I_(2)1"/>
      <sheetName val="VOLUMETRIA_FINAL_ETAPA_I1"/>
      <sheetName val="VOLUMENES_DE_CUBICACION_FINAL1"/>
      <sheetName val="GRAFICO_(2)1"/>
      <sheetName val="Demolicion_de_Vadenes_Existente"/>
      <sheetName val="Demolicion_de_Registros_Exist_"/>
      <sheetName val="Remoción_de_Carpeta_de_Rodadura"/>
      <sheetName val="Reposicion_C__Rodadura_2,5_pulg"/>
      <sheetName val="Reposicion_C__Rodadura_2_pulg_"/>
      <sheetName val="Corte_Acera_Conten_p'_Imbor_"/>
      <sheetName val="Demolicion_Aceras_y_Contenes"/>
      <sheetName val="Corte_de_Asfalto"/>
      <sheetName val="Demolicion_Imbor__Existentes"/>
      <sheetName val="Reposicion_Acometidas_(AN)"/>
      <sheetName val="Reposicion_Acometidas_(AP)"/>
      <sheetName val="Uso_de_bomba"/>
      <sheetName val="Señalizacion_y_Control_de_Trans"/>
      <sheetName val="Limpieza_continua_de_obra"/>
      <sheetName val="Limpieza_Campamento"/>
      <sheetName val="Limp__Tub__en_Tramo"/>
      <sheetName val="Sum__y_col__Tub__60&quot;_H_A_"/>
      <sheetName val="Sum__y_col__Tub__18&quot;_H_A___"/>
      <sheetName val="Sum__y_col__Tub__42&quot;_H_A__"/>
      <sheetName val="_Desbroce_Solar_Desvio_Provisi_"/>
      <sheetName val="Reposicion_Aceras_"/>
      <sheetName val="Reposicion_de_Contenes"/>
      <sheetName val="Imbornales_3_Parrillas"/>
      <sheetName val="Registro_secundario_(Pluvial)_"/>
      <sheetName val="Registros_de_4@5_mts_(Pluvial)"/>
      <sheetName val="Registros_de_2_@_3_mts_(AN)"/>
      <sheetName val="Registros_de_2_@_3_mts_(AP)"/>
      <sheetName val="Sum__y_col__Tub__interconexion_"/>
      <sheetName val="Sum__y_col__Tub__8&quot;_H_S__Agua_N"/>
      <sheetName val="Remoción_Tub__24''_H_S___"/>
      <sheetName val="Remoción_Tub__8&quot;_H_S__AN"/>
      <sheetName val="Bote_Mat__Exce_Reg_e_Imb"/>
      <sheetName val="Sum__y_col__de_Mat__de_Asiento"/>
      <sheetName val="Sum__y_col__de_Mat__de_base"/>
      <sheetName val="Sum__y_col__Relleno_Compact_"/>
      <sheetName val="Sum__y_col_de_Relleno_T__interc"/>
      <sheetName val="Sum__y_col__Relleno_p'imbornal"/>
      <sheetName val="Sum__y_col_de_Relleno_regis_"/>
      <sheetName val="_Relleno_Compact_total_"/>
      <sheetName val="Exc__p'_Tub__60&quot;_H_A_"/>
      <sheetName val="Exc__p'_Tub__42&quot;_H_A_"/>
      <sheetName val="Exc__p'_Tub__interconexión"/>
      <sheetName val="Exc__p'_Imbornales"/>
      <sheetName val="Exc__p'_Registros_"/>
      <sheetName val="Total_Exc_"/>
      <sheetName val="Presupuesto_Reformado"/>
      <sheetName val="Datos_a_Project"/>
      <sheetName val="Analisis_de_Madera"/>
      <sheetName val="Cargas_Sociales"/>
      <sheetName val="Tarifas_de_Alquiler_de_Equipo"/>
      <sheetName val="Presupuesto_Original"/>
      <sheetName val="Analisis_Unitarios"/>
      <sheetName val="VOLUMETRIA_FINAL_ETAPA_I_(2)"/>
      <sheetName val="VOLUMETRIA_FINAL_ETAPA_I"/>
      <sheetName val="VOLUMENES_DE_CUBICACION_FINAL"/>
      <sheetName val="GRAFICO_(2)"/>
      <sheetName val="Demolicion_de_Vadenes_Existent2"/>
      <sheetName val="Demolicion_de_Registros_Exist_2"/>
      <sheetName val="Remoción_de_Carpeta_de_Rodadur2"/>
      <sheetName val="Reposicion_C__Rodadura_2,5_pul2"/>
      <sheetName val="Reposicion_C__Rodadura_2_pulg_2"/>
      <sheetName val="Corte_Acera_Conten_p'_Imbor_2"/>
      <sheetName val="Demolicion_Aceras_y_Contenes2"/>
      <sheetName val="Corte_de_Asfalto2"/>
      <sheetName val="Demolicion_Imbor__Existentes2"/>
      <sheetName val="Reposicion_Acometidas_(AN)2"/>
      <sheetName val="Reposicion_Acometidas_(AP)2"/>
      <sheetName val="Uso_de_bomba2"/>
      <sheetName val="Señalizacion_y_Control_de_Tran2"/>
      <sheetName val="Limpieza_continua_de_obra2"/>
      <sheetName val="Limpieza_Campamento2"/>
      <sheetName val="Limp__Tub__en_Tramo2"/>
      <sheetName val="Sum__y_col__Tub__60&quot;_H_A_2"/>
      <sheetName val="Sum__y_col__Tub__18&quot;_H_A___2"/>
      <sheetName val="Sum__y_col__Tub__42&quot;_H_A__2"/>
      <sheetName val="_Desbroce_Solar_Desvio_Provisi2"/>
      <sheetName val="Reposicion_Aceras_2"/>
      <sheetName val="Reposicion_de_Contenes2"/>
      <sheetName val="Imbornales_3_Parrillas2"/>
      <sheetName val="Registro_secundario_(Pluvial)_2"/>
      <sheetName val="Registros_de_4@5_mts_(Pluvial)2"/>
      <sheetName val="Registros_de_2_@_3_mts_(AN)2"/>
      <sheetName val="Registros_de_2_@_3_mts_(AP)2"/>
      <sheetName val="Sum__y_col__Tub__interconexion2"/>
      <sheetName val="Sum__y_col__Tub__8&quot;_H_S__Agua_2"/>
      <sheetName val="Remoción_Tub__24''_H_S___2"/>
      <sheetName val="Remoción_Tub__8&quot;_H_S__AN2"/>
      <sheetName val="Bote_Mat__Exce_Reg_e_Imb2"/>
      <sheetName val="Sum__y_col__de_Mat__de_Asiento2"/>
      <sheetName val="Sum__y_col__de_Mat__de_base2"/>
      <sheetName val="Sum__y_col__Relleno_Compact_2"/>
      <sheetName val="Sum__y_col_de_Relleno_T__inter2"/>
      <sheetName val="Sum__y_col__Relleno_p'imbornal2"/>
      <sheetName val="Sum__y_col_de_Relleno_regis_2"/>
      <sheetName val="_Relleno_Compact_total_2"/>
      <sheetName val="Exc__p'_Tub__60&quot;_H_A_2"/>
      <sheetName val="Exc__p'_Tub__42&quot;_H_A_2"/>
      <sheetName val="Exc__p'_Tub__interconexión2"/>
      <sheetName val="Exc__p'_Imbornales2"/>
      <sheetName val="Exc__p'_Registros_2"/>
      <sheetName val="Total_Exc_2"/>
      <sheetName val="Presupuesto_Reformado2"/>
      <sheetName val="Datos_a_Project2"/>
      <sheetName val="Analisis_de_Madera2"/>
      <sheetName val="Cargas_Sociales2"/>
      <sheetName val="Tarifas_de_Alquiler_de_Equipo2"/>
      <sheetName val="Presupuesto_Original2"/>
      <sheetName val="Analisis_Unitarios2"/>
      <sheetName val="VOLUMETRIA_FINAL_ETAPA_I_(2)2"/>
      <sheetName val="VOLUMETRIA_FINAL_ETAPA_I2"/>
      <sheetName val="VOLUMENES_DE_CUBICACION_FINAL2"/>
      <sheetName val="GRAFICO_(2)2"/>
      <sheetName val="Demolicion_de_Vadenes_Existent3"/>
      <sheetName val="Demolicion_de_Registros_Exist_3"/>
      <sheetName val="Remoción_de_Carpeta_de_Rodadur3"/>
      <sheetName val="Reposicion_C__Rodadura_2,5_pul3"/>
      <sheetName val="Reposicion_C__Rodadura_2_pulg_3"/>
      <sheetName val="Corte_Acera_Conten_p'_Imbor_3"/>
      <sheetName val="Demolicion_Aceras_y_Contenes3"/>
      <sheetName val="Corte_de_Asfalto3"/>
      <sheetName val="Demolicion_Imbor__Existentes3"/>
      <sheetName val="Reposicion_Acometidas_(AN)3"/>
      <sheetName val="Reposicion_Acometidas_(AP)3"/>
      <sheetName val="Uso_de_bomba3"/>
      <sheetName val="Señalizacion_y_Control_de_Tran3"/>
      <sheetName val="Limpieza_continua_de_obra3"/>
      <sheetName val="Limpieza_Campamento3"/>
      <sheetName val="Limp__Tub__en_Tramo3"/>
      <sheetName val="Sum__y_col__Tub__60&quot;_H_A_3"/>
      <sheetName val="Sum__y_col__Tub__18&quot;_H_A___3"/>
      <sheetName val="Sum__y_col__Tub__42&quot;_H_A__3"/>
      <sheetName val="_Desbroce_Solar_Desvio_Provisi3"/>
      <sheetName val="Reposicion_Aceras_3"/>
      <sheetName val="Reposicion_de_Contenes3"/>
      <sheetName val="Imbornales_3_Parrillas3"/>
      <sheetName val="Registro_secundario_(Pluvial)_3"/>
      <sheetName val="Registros_de_4@5_mts_(Pluvial)3"/>
      <sheetName val="Registros_de_2_@_3_mts_(AN)3"/>
      <sheetName val="Registros_de_2_@_3_mts_(AP)3"/>
      <sheetName val="Sum__y_col__Tub__interconexion3"/>
      <sheetName val="Sum__y_col__Tub__8&quot;_H_S__Agua_3"/>
      <sheetName val="Remoción_Tub__24''_H_S___3"/>
      <sheetName val="Remoción_Tub__8&quot;_H_S__AN3"/>
      <sheetName val="Bote_Mat__Exce_Reg_e_Imb3"/>
      <sheetName val="Sum__y_col__de_Mat__de_Asiento3"/>
      <sheetName val="Sum__y_col__de_Mat__de_base3"/>
      <sheetName val="Sum__y_col__Relleno_Compact_3"/>
      <sheetName val="Sum__y_col_de_Relleno_T__inter3"/>
      <sheetName val="Sum__y_col__Relleno_p'imbornal3"/>
      <sheetName val="Sum__y_col_de_Relleno_regis_3"/>
      <sheetName val="_Relleno_Compact_total_3"/>
      <sheetName val="Exc__p'_Tub__60&quot;_H_A_3"/>
      <sheetName val="Exc__p'_Tub__42&quot;_H_A_3"/>
      <sheetName val="Exc__p'_Tub__interconexión3"/>
      <sheetName val="Exc__p'_Imbornales3"/>
      <sheetName val="Exc__p'_Registros_3"/>
      <sheetName val="Total_Exc_3"/>
      <sheetName val="Presupuesto_Reformado3"/>
      <sheetName val="Datos_a_Project3"/>
      <sheetName val="Analisis_de_Madera3"/>
      <sheetName val="Cargas_Sociales3"/>
      <sheetName val="Tarifas_de_Alquiler_de_Equipo3"/>
      <sheetName val="Presupuesto_Original3"/>
      <sheetName val="Analisis_Unitarios3"/>
      <sheetName val="VOLUMETRIA_FINAL_ETAPA_I_(2)3"/>
      <sheetName val="VOLUMETRIA_FINAL_ETAPA_I3"/>
      <sheetName val="VOLUMENES_DE_CUBICACION_FINAL3"/>
      <sheetName val="GRAFICO_(2)3"/>
      <sheetName val="Demolicion_de_Vadenes_Existent4"/>
      <sheetName val="Demolicion_de_Registros_Exist_4"/>
      <sheetName val="Remoción_de_Carpeta_de_Rodadur4"/>
      <sheetName val="Reposicion_C__Rodadura_2,5_pul4"/>
      <sheetName val="Reposicion_C__Rodadura_2_pulg_4"/>
      <sheetName val="Corte_Acera_Conten_p'_Imbor_4"/>
      <sheetName val="Demolicion_Aceras_y_Contenes4"/>
      <sheetName val="Corte_de_Asfalto4"/>
      <sheetName val="Demolicion_Imbor__Existentes4"/>
      <sheetName val="Reposicion_Acometidas_(AN)4"/>
      <sheetName val="Reposicion_Acometidas_(AP)4"/>
      <sheetName val="Uso_de_bomba4"/>
      <sheetName val="Señalizacion_y_Control_de_Tran4"/>
      <sheetName val="Limpieza_continua_de_obra4"/>
      <sheetName val="Limpieza_Campamento4"/>
      <sheetName val="Limp__Tub__en_Tramo4"/>
      <sheetName val="Sum__y_col__Tub__60&quot;_H_A_4"/>
      <sheetName val="Sum__y_col__Tub__18&quot;_H_A___4"/>
      <sheetName val="Sum__y_col__Tub__42&quot;_H_A__4"/>
      <sheetName val="_Desbroce_Solar_Desvio_Provisi4"/>
      <sheetName val="Reposicion_Aceras_4"/>
      <sheetName val="Reposicion_de_Contenes4"/>
      <sheetName val="Imbornales_3_Parrillas4"/>
      <sheetName val="Registro_secundario_(Pluvial)_4"/>
      <sheetName val="Registros_de_4@5_mts_(Pluvial)4"/>
      <sheetName val="Registros_de_2_@_3_mts_(AN)4"/>
      <sheetName val="Registros_de_2_@_3_mts_(AP)4"/>
      <sheetName val="Sum__y_col__Tub__interconexion4"/>
      <sheetName val="Sum__y_col__Tub__8&quot;_H_S__Agua_4"/>
      <sheetName val="Remoción_Tub__24''_H_S___4"/>
      <sheetName val="Remoción_Tub__8&quot;_H_S__AN4"/>
      <sheetName val="Bote_Mat__Exce_Reg_e_Imb4"/>
      <sheetName val="Sum__y_col__de_Mat__de_Asiento4"/>
      <sheetName val="Sum__y_col__de_Mat__de_base4"/>
      <sheetName val="Sum__y_col__Relleno_Compact_4"/>
      <sheetName val="Sum__y_col_de_Relleno_T__inter4"/>
      <sheetName val="Sum__y_col__Relleno_p'imbornal4"/>
      <sheetName val="Sum__y_col_de_Relleno_regis_4"/>
      <sheetName val="_Relleno_Compact_total_4"/>
      <sheetName val="Exc__p'_Tub__60&quot;_H_A_4"/>
      <sheetName val="Exc__p'_Tub__42&quot;_H_A_4"/>
      <sheetName val="Exc__p'_Tub__interconexión4"/>
      <sheetName val="Exc__p'_Imbornales4"/>
      <sheetName val="Exc__p'_Registros_4"/>
      <sheetName val="Total_Exc_4"/>
      <sheetName val="Presupuesto_Reformado4"/>
      <sheetName val="Datos_a_Project4"/>
      <sheetName val="Analisis_de_Madera4"/>
      <sheetName val="Cargas_Sociales4"/>
      <sheetName val="Tarifas_de_Alquiler_de_Equipo4"/>
      <sheetName val="Presupuesto_Original4"/>
      <sheetName val="Analisis_Unitarios4"/>
      <sheetName val="VOLUMETRIA_FINAL_ETAPA_I_(2)4"/>
      <sheetName val="VOLUMETRIA_FINAL_ETAPA_I4"/>
      <sheetName val="VOLUMENES_DE_CUBICACION_FINAL4"/>
      <sheetName val="GRAFICO_(2)4"/>
      <sheetName val="Demolicion_de_Vadenes_Existent5"/>
      <sheetName val="Demolicion_de_Registros_Exist_5"/>
      <sheetName val="Remoción_de_Carpeta_de_Rodadur5"/>
      <sheetName val="Reposicion_C__Rodadura_2,5_pul5"/>
      <sheetName val="Reposicion_C__Rodadura_2_pulg_5"/>
      <sheetName val="Corte_Acera_Conten_p'_Imbor_5"/>
      <sheetName val="Demolicion_Aceras_y_Contenes5"/>
      <sheetName val="Corte_de_Asfalto5"/>
      <sheetName val="Demolicion_Imbor__Existentes5"/>
      <sheetName val="Reposicion_Acometidas_(AN)5"/>
      <sheetName val="Reposicion_Acometidas_(AP)5"/>
      <sheetName val="Uso_de_bomba5"/>
      <sheetName val="Señalizacion_y_Control_de_Tran5"/>
      <sheetName val="Limpieza_continua_de_obra5"/>
      <sheetName val="Limpieza_Campamento5"/>
      <sheetName val="Limp__Tub__en_Tramo5"/>
      <sheetName val="Sum__y_col__Tub__60&quot;_H_A_5"/>
      <sheetName val="Sum__y_col__Tub__18&quot;_H_A___5"/>
      <sheetName val="Sum__y_col__Tub__42&quot;_H_A__5"/>
      <sheetName val="_Desbroce_Solar_Desvio_Provisi5"/>
      <sheetName val="Reposicion_Aceras_5"/>
      <sheetName val="Reposicion_de_Contenes5"/>
      <sheetName val="Imbornales_3_Parrillas5"/>
      <sheetName val="Registro_secundario_(Pluvial)_5"/>
      <sheetName val="Registros_de_4@5_mts_(Pluvial)5"/>
      <sheetName val="Registros_de_2_@_3_mts_(AN)5"/>
      <sheetName val="Registros_de_2_@_3_mts_(AP)5"/>
      <sheetName val="Sum__y_col__Tub__interconexion5"/>
      <sheetName val="Sum__y_col__Tub__8&quot;_H_S__Agua_5"/>
      <sheetName val="Remoción_Tub__24''_H_S___5"/>
      <sheetName val="Remoción_Tub__8&quot;_H_S__AN5"/>
      <sheetName val="Bote_Mat__Exce_Reg_e_Imb5"/>
      <sheetName val="Sum__y_col__de_Mat__de_Asiento5"/>
      <sheetName val="Sum__y_col__de_Mat__de_base5"/>
      <sheetName val="Sum__y_col__Relleno_Compact_5"/>
      <sheetName val="Sum__y_col_de_Relleno_T__inter5"/>
      <sheetName val="Sum__y_col__Relleno_p'imbornal5"/>
      <sheetName val="Sum__y_col_de_Relleno_regis_5"/>
      <sheetName val="_Relleno_Compact_total_5"/>
      <sheetName val="Exc__p'_Tub__60&quot;_H_A_5"/>
      <sheetName val="Exc__p'_Tub__42&quot;_H_A_5"/>
      <sheetName val="Exc__p'_Tub__interconexión5"/>
      <sheetName val="Exc__p'_Imbornales5"/>
      <sheetName val="Exc__p'_Registros_5"/>
      <sheetName val="Total_Exc_5"/>
      <sheetName val="Presupuesto_Reformado5"/>
      <sheetName val="Datos_a_Project5"/>
      <sheetName val="Analisis_de_Madera5"/>
      <sheetName val="Cargas_Sociales5"/>
      <sheetName val="Tarifas_de_Alquiler_de_Equipo5"/>
      <sheetName val="Presupuesto_Original5"/>
      <sheetName val="Analisis_Unitarios5"/>
      <sheetName val="VOLUMETRIA_FINAL_ETAPA_I_(2)5"/>
      <sheetName val="VOLUMETRIA_FINAL_ETAPA_I5"/>
      <sheetName val="VOLUMENES_DE_CUBICACION_FINAL5"/>
      <sheetName val="GRAFICO_(2)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5">
          <cell r="L15">
            <v>1.327</v>
          </cell>
        </row>
      </sheetData>
      <sheetData sheetId="110">
        <row r="15">
          <cell r="L15">
            <v>1.327</v>
          </cell>
        </row>
      </sheetData>
      <sheetData sheetId="111">
        <row r="15">
          <cell r="L15">
            <v>1.327</v>
          </cell>
        </row>
      </sheetData>
      <sheetData sheetId="112">
        <row r="15">
          <cell r="L15">
            <v>1.327</v>
          </cell>
        </row>
      </sheetData>
      <sheetData sheetId="113">
        <row r="29">
          <cell r="G29">
            <v>1.4739668659952441</v>
          </cell>
        </row>
      </sheetData>
      <sheetData sheetId="114">
        <row r="2">
          <cell r="K2">
            <v>1</v>
          </cell>
        </row>
      </sheetData>
      <sheetData sheetId="115">
        <row r="2">
          <cell r="K2">
            <v>1</v>
          </cell>
        </row>
      </sheetData>
      <sheetData sheetId="116">
        <row r="2">
          <cell r="K2">
            <v>1</v>
          </cell>
        </row>
      </sheetData>
      <sheetData sheetId="117">
        <row r="2">
          <cell r="K2">
            <v>1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5">
          <cell r="L15">
            <v>1.327</v>
          </cell>
        </row>
      </sheetData>
      <sheetData sheetId="166">
        <row r="15">
          <cell r="L15">
            <v>1.327</v>
          </cell>
        </row>
      </sheetData>
      <sheetData sheetId="167">
        <row r="15">
          <cell r="L15">
            <v>1.327</v>
          </cell>
        </row>
      </sheetData>
      <sheetData sheetId="168">
        <row r="15">
          <cell r="L15">
            <v>1.327</v>
          </cell>
        </row>
      </sheetData>
      <sheetData sheetId="169">
        <row r="29">
          <cell r="G29">
            <v>1.4739668659952441</v>
          </cell>
        </row>
      </sheetData>
      <sheetData sheetId="170">
        <row r="2">
          <cell r="K2">
            <v>1</v>
          </cell>
        </row>
      </sheetData>
      <sheetData sheetId="171">
        <row r="2">
          <cell r="K2">
            <v>1</v>
          </cell>
        </row>
      </sheetData>
      <sheetData sheetId="172">
        <row r="2">
          <cell r="K2">
            <v>1</v>
          </cell>
        </row>
      </sheetData>
      <sheetData sheetId="173">
        <row r="2">
          <cell r="K2">
            <v>1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>
        <row r="15">
          <cell r="L15">
            <v>1.327</v>
          </cell>
        </row>
      </sheetData>
      <sheetData sheetId="222">
        <row r="15">
          <cell r="L15">
            <v>1.327</v>
          </cell>
        </row>
      </sheetData>
      <sheetData sheetId="223">
        <row r="29">
          <cell r="G29">
            <v>1.4739668659952441</v>
          </cell>
        </row>
      </sheetData>
      <sheetData sheetId="224">
        <row r="29">
          <cell r="G29">
            <v>1.4739668659952441</v>
          </cell>
        </row>
      </sheetData>
      <sheetData sheetId="225">
        <row r="29">
          <cell r="I29">
            <v>3358.9571999999998</v>
          </cell>
        </row>
      </sheetData>
      <sheetData sheetId="226">
        <row r="2">
          <cell r="K2">
            <v>1</v>
          </cell>
        </row>
      </sheetData>
      <sheetData sheetId="227">
        <row r="2">
          <cell r="K2">
            <v>1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>
        <row r="15">
          <cell r="L15">
            <v>1.327</v>
          </cell>
        </row>
      </sheetData>
      <sheetData sheetId="278">
        <row r="15">
          <cell r="L15">
            <v>1.327</v>
          </cell>
        </row>
      </sheetData>
      <sheetData sheetId="279">
        <row r="29">
          <cell r="G29">
            <v>1.4739668659952441</v>
          </cell>
        </row>
      </sheetData>
      <sheetData sheetId="280">
        <row r="29">
          <cell r="G29">
            <v>1.4739668659952441</v>
          </cell>
        </row>
      </sheetData>
      <sheetData sheetId="281">
        <row r="29">
          <cell r="I29">
            <v>3358.9571999999998</v>
          </cell>
        </row>
      </sheetData>
      <sheetData sheetId="282">
        <row r="2">
          <cell r="K2">
            <v>1</v>
          </cell>
        </row>
      </sheetData>
      <sheetData sheetId="283">
        <row r="2">
          <cell r="K2">
            <v>1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>
        <row r="15">
          <cell r="L15">
            <v>1.327</v>
          </cell>
        </row>
      </sheetData>
      <sheetData sheetId="335"/>
      <sheetData sheetId="336">
        <row r="29">
          <cell r="G29">
            <v>1.4739668659952441</v>
          </cell>
        </row>
      </sheetData>
      <sheetData sheetId="337">
        <row r="29">
          <cell r="I29">
            <v>3358.9571999999998</v>
          </cell>
        </row>
      </sheetData>
      <sheetData sheetId="338"/>
      <sheetData sheetId="339">
        <row r="2">
          <cell r="K2">
            <v>1</v>
          </cell>
        </row>
      </sheetData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>
        <row r="15">
          <cell r="L15">
            <v>1.327</v>
          </cell>
        </row>
      </sheetData>
      <sheetData sheetId="391"/>
      <sheetData sheetId="392">
        <row r="29">
          <cell r="G29">
            <v>1.4739668659952441</v>
          </cell>
        </row>
      </sheetData>
      <sheetData sheetId="393">
        <row r="29">
          <cell r="I29">
            <v>3358.9571999999998</v>
          </cell>
        </row>
      </sheetData>
      <sheetData sheetId="394"/>
      <sheetData sheetId="395">
        <row r="2">
          <cell r="K2">
            <v>1</v>
          </cell>
        </row>
      </sheetData>
      <sheetData sheetId="396"/>
      <sheetData sheetId="397"/>
      <sheetData sheetId="398"/>
      <sheetData sheetId="39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MOVTIERRA"/>
      <sheetName val="A-BASICOS"/>
      <sheetName val="Alcant"/>
      <sheetName val="Hormigones"/>
      <sheetName val="Muestreo"/>
    </sheetNames>
    <sheetDataSet>
      <sheetData sheetId="0" refreshError="1"/>
      <sheetData sheetId="1" refreshError="1"/>
      <sheetData sheetId="2">
        <row r="2024">
          <cell r="A2024" t="str">
            <v>ACA-1</v>
          </cell>
          <cell r="B2024" t="str">
            <v>arranque materiales blancos</v>
          </cell>
          <cell r="D2024" t="str">
            <v>m3E</v>
          </cell>
          <cell r="E2024">
            <v>5.2</v>
          </cell>
          <cell r="G2024">
            <v>5.2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  <sheetName val="Listado_Equipos_a_utilizar"/>
      <sheetName val="Analisis_de_Precios_Unitarios"/>
      <sheetName val="Mat"/>
      <sheetName val="anal term"/>
      <sheetName val="Jornal"/>
      <sheetName val="Trabajos Generales"/>
      <sheetName val="Analisis Unitarios"/>
      <sheetName val="Cargas Sociales"/>
      <sheetName val="Datos a Project"/>
      <sheetName val="Tarifas de Alquiler de Equipo"/>
      <sheetName val="Ins"/>
      <sheetName val="Análisis de Precios"/>
      <sheetName val="anal_term"/>
      <sheetName val="Listado_Equipos_a_utilizar1"/>
      <sheetName val="Analisis_de_Precios_Unitarios1"/>
      <sheetName val="anal_term1"/>
      <sheetName val="Listado_Equipos_a_utilizar2"/>
      <sheetName val="Analisis_de_Precios_Unitarios2"/>
      <sheetName val="anal_term2"/>
      <sheetName val="Listado_Equipos_a_utilizar3"/>
      <sheetName val="Analisis_de_Precios_Unitarios3"/>
      <sheetName val="anal_term3"/>
      <sheetName val="Listado_Equipos_a_utilizar4"/>
      <sheetName val="Analisis_de_Precios_Unitarios4"/>
      <sheetName val="anal_term4"/>
      <sheetName val="Listado_Equipos_a_utilizar5"/>
      <sheetName val="Analisis_de_Precios_Unitarios5"/>
      <sheetName val="anal_term5"/>
      <sheetName val="Trabajos_Generales"/>
      <sheetName val="Analisis_Unitarios"/>
      <sheetName val="Cargas_Sociales"/>
      <sheetName val="Datos_a_Project"/>
      <sheetName val="Tarifas_de_Alquiler_de_Equipo"/>
      <sheetName val="Mano de Obra"/>
      <sheetName val="MO"/>
      <sheetName val="Analisis"/>
      <sheetName val="Pu-Sanit."/>
      <sheetName val="Col.Amarre"/>
      <sheetName val="Escalera"/>
      <sheetName val="Muros"/>
      <sheetName val="Anal. horm."/>
      <sheetName val="PU-Elect."/>
      <sheetName val="Ana-Sanit."/>
    </sheetNames>
    <sheetDataSet>
      <sheetData sheetId="0" refreshError="1"/>
      <sheetData sheetId="1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1">
          <cell r="I11">
            <v>1863.7719999999999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1">
          <cell r="I11">
            <v>1863.7719999999999</v>
          </cell>
        </row>
      </sheetData>
      <sheetData sheetId="19">
        <row r="11">
          <cell r="I11">
            <v>1863.7719999999999</v>
          </cell>
        </row>
      </sheetData>
      <sheetData sheetId="20"/>
      <sheetData sheetId="21">
        <row r="11">
          <cell r="I11">
            <v>1863.7719999999999</v>
          </cell>
        </row>
      </sheetData>
      <sheetData sheetId="22">
        <row r="11">
          <cell r="I11">
            <v>1863.7719999999999</v>
          </cell>
        </row>
      </sheetData>
      <sheetData sheetId="23"/>
      <sheetData sheetId="24"/>
      <sheetData sheetId="25">
        <row r="11">
          <cell r="I11">
            <v>1863.7719999999999</v>
          </cell>
        </row>
      </sheetData>
      <sheetData sheetId="26"/>
      <sheetData sheetId="27"/>
      <sheetData sheetId="28">
        <row r="11">
          <cell r="I11">
            <v>1863.7719999999999</v>
          </cell>
        </row>
      </sheetData>
      <sheetData sheetId="29"/>
      <sheetData sheetId="30"/>
      <sheetData sheetId="31">
        <row r="11">
          <cell r="I11">
            <v>1863.7719999999999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TO, MSP, PARTE &quot;B&quot; SPRECIOS "/>
      <sheetName val="PRESUPUESTO, MSP, PARTE &quot;A&quot;"/>
      <sheetName val="PRESUPUESTO, MSP, PARTE &quot;B&quot; FIN"/>
      <sheetName val="PRESUPUESTO, MSP, PARTE B,SP"/>
      <sheetName val="PRESUPUESTO, MSP, PARTE &quot;B&quot;"/>
      <sheetName val="RESUMEN &quot;A&quot;"/>
      <sheetName val="RESUMEN &quot;B&quot;"/>
      <sheetName val="PRESUPUESTO CONSOLIDADO, MSP"/>
      <sheetName val="CONSOLIDADO, MSP (3)"/>
      <sheetName val="CONSOLIDADO, MSP (2)"/>
      <sheetName val="...analisis elavorados"/>
      <sheetName val="AUDITORIO"/>
      <sheetName val=" 4TO NIVEL A"/>
      <sheetName val="3ER NIVEL A"/>
      <sheetName val="3ER NIVEL B"/>
      <sheetName val="1ER NIVEL A Y B"/>
      <sheetName val="ACCENSOR"/>
      <sheetName val="RECEPCION"/>
      <sheetName val="FACHADA"/>
      <sheetName val="ELECTRICOS"/>
      <sheetName val="CAMARA"/>
      <sheetName val="Analisis 2016 msp"/>
      <sheetName val="GARITA"/>
      <sheetName val="2DO NIVEL EDF. A"/>
      <sheetName val="BAÑOS SALON DE CONFERENCIAS"/>
      <sheetName val="EXTERIOR"/>
      <sheetName val="2DO. NIVEL EDIFICIO B."/>
      <sheetName val="RESUMEN"/>
      <sheetName val="RESUMEN (COPIA 2)"/>
      <sheetName val="SIMO"/>
      <sheetName val="Hoja1"/>
      <sheetName val="Hoja2"/>
      <sheetName val="TESUMEN DE PROYEC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4">
          <cell r="F154">
            <v>181.03</v>
          </cell>
        </row>
      </sheetData>
      <sheetData sheetId="20"/>
      <sheetData sheetId="21">
        <row r="154">
          <cell r="F154">
            <v>181.03</v>
          </cell>
        </row>
        <row r="339">
          <cell r="F339">
            <v>966.31000000000006</v>
          </cell>
        </row>
        <row r="377">
          <cell r="F377">
            <v>1001.17</v>
          </cell>
        </row>
        <row r="406">
          <cell r="F406">
            <v>1306.02</v>
          </cell>
        </row>
        <row r="429">
          <cell r="F429">
            <v>1597.27</v>
          </cell>
        </row>
        <row r="497">
          <cell r="F497">
            <v>1488.56</v>
          </cell>
        </row>
        <row r="964">
          <cell r="F964">
            <v>9653.85</v>
          </cell>
        </row>
        <row r="1033">
          <cell r="F1033">
            <v>7169.86</v>
          </cell>
        </row>
        <row r="1278">
          <cell r="F1278">
            <v>5770.67</v>
          </cell>
        </row>
        <row r="1379">
          <cell r="F1379">
            <v>6727.56</v>
          </cell>
        </row>
        <row r="1422">
          <cell r="F1422">
            <v>8170.59</v>
          </cell>
        </row>
        <row r="1430">
          <cell r="F1430">
            <v>4251.63</v>
          </cell>
        </row>
        <row r="1501">
          <cell r="F1501">
            <v>8486.92</v>
          </cell>
        </row>
        <row r="1567">
          <cell r="F1567">
            <v>5524.23</v>
          </cell>
        </row>
        <row r="1591">
          <cell r="F1591">
            <v>347.31</v>
          </cell>
        </row>
        <row r="1601">
          <cell r="F1601">
            <v>1400.93</v>
          </cell>
        </row>
        <row r="1611">
          <cell r="F1611">
            <v>1621.04</v>
          </cell>
        </row>
        <row r="1622">
          <cell r="F1622">
            <v>1545.98</v>
          </cell>
        </row>
        <row r="1632">
          <cell r="F1632">
            <v>2247.02</v>
          </cell>
        </row>
        <row r="1662">
          <cell r="F1662">
            <v>7858.63</v>
          </cell>
        </row>
        <row r="1691">
          <cell r="F1691">
            <v>6009.87</v>
          </cell>
        </row>
        <row r="1714">
          <cell r="F1714">
            <v>4413.96</v>
          </cell>
        </row>
        <row r="1735">
          <cell r="F1735">
            <v>1200.04</v>
          </cell>
        </row>
        <row r="1809">
          <cell r="F1809">
            <v>7086.47</v>
          </cell>
        </row>
        <row r="1824">
          <cell r="F1824">
            <v>5056.01</v>
          </cell>
        </row>
        <row r="2273">
          <cell r="F2273">
            <v>94.9</v>
          </cell>
        </row>
        <row r="2446">
          <cell r="F2446">
            <v>4652.12</v>
          </cell>
        </row>
        <row r="3809">
          <cell r="F3809">
            <v>650.06031000000007</v>
          </cell>
        </row>
      </sheetData>
      <sheetData sheetId="22"/>
      <sheetData sheetId="23"/>
      <sheetData sheetId="24"/>
      <sheetData sheetId="25"/>
      <sheetData sheetId="26"/>
      <sheetData sheetId="27">
        <row r="5230">
          <cell r="M5230">
            <v>17273.37</v>
          </cell>
        </row>
      </sheetData>
      <sheetData sheetId="28"/>
      <sheetData sheetId="29">
        <row r="5230">
          <cell r="M5230">
            <v>17273.37</v>
          </cell>
        </row>
      </sheetData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nal term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m.o.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. Y MORTEROS."/>
      <sheetName val="SALARIOS"/>
      <sheetName val="Ana. blocks y termin."/>
      <sheetName val="Costos Mano de Obra"/>
      <sheetName val="Insumos materiales"/>
      <sheetName val="Ana. Horm mexc mort"/>
      <sheetName val="#REF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  <sheetName val="Analisi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D15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520">
          <cell r="G1520">
            <v>3801.1316021875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.M. y Salarios"/>
      <sheetName val="Materiales"/>
      <sheetName val="Resumen Precio Equipo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/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</sheetNames>
    <sheetDataSet>
      <sheetData sheetId="0" refreshError="1"/>
      <sheetData sheetId="1" refreshError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D15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4">
          <cell r="D134">
            <v>550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 (2)"/>
      <sheetName val="Analisis"/>
      <sheetName val="otros"/>
      <sheetName val="PVC"/>
      <sheetName val="Resumen (2)"/>
      <sheetName val="Pres. "/>
      <sheetName val="Resumen"/>
      <sheetName val="Materiales"/>
      <sheetName val="M.O."/>
      <sheetName val="precios varios contratistas"/>
      <sheetName val="MANO DE OBRA"/>
      <sheetName val="Estructurales SALON"/>
      <sheetName val="EST. ALM"/>
      <sheetName val="Hoja1"/>
      <sheetName val="Hoja2"/>
      <sheetName val="111 Analisis de costos Departam"/>
    </sheetNames>
    <sheetDataSet>
      <sheetData sheetId="0">
        <row r="10">
          <cell r="C10">
            <v>1495</v>
          </cell>
        </row>
        <row r="192">
          <cell r="C192">
            <v>494.6</v>
          </cell>
        </row>
      </sheetData>
      <sheetData sheetId="1">
        <row r="10">
          <cell r="C10">
            <v>1.1000000000000001</v>
          </cell>
        </row>
      </sheetData>
      <sheetData sheetId="2">
        <row r="14">
          <cell r="C14" t="str">
            <v>Cant</v>
          </cell>
        </row>
      </sheetData>
      <sheetData sheetId="3">
        <row r="14">
          <cell r="C14">
            <v>211.66000000000003</v>
          </cell>
        </row>
      </sheetData>
      <sheetData sheetId="4">
        <row r="10">
          <cell r="C10">
            <v>45</v>
          </cell>
        </row>
      </sheetData>
      <sheetData sheetId="5">
        <row r="10">
          <cell r="C10" t="str">
            <v>Hospital Inmaculada Concepcion, Cotui.</v>
          </cell>
        </row>
      </sheetData>
      <sheetData sheetId="6">
        <row r="10">
          <cell r="C10">
            <v>45</v>
          </cell>
        </row>
      </sheetData>
      <sheetData sheetId="7">
        <row r="6">
          <cell r="E6">
            <v>725</v>
          </cell>
        </row>
        <row r="130">
          <cell r="F130">
            <v>1111.662</v>
          </cell>
        </row>
        <row r="424">
          <cell r="E424">
            <v>67.28</v>
          </cell>
        </row>
        <row r="558">
          <cell r="E558">
            <v>3944</v>
          </cell>
        </row>
        <row r="611">
          <cell r="E611">
            <v>5500</v>
          </cell>
        </row>
        <row r="658">
          <cell r="E658">
            <v>35.15</v>
          </cell>
        </row>
        <row r="665">
          <cell r="E665">
            <v>2300</v>
          </cell>
        </row>
        <row r="755">
          <cell r="E755">
            <v>63.54</v>
          </cell>
        </row>
        <row r="756">
          <cell r="E756">
            <v>40.83</v>
          </cell>
        </row>
        <row r="757">
          <cell r="E757">
            <v>25.68</v>
          </cell>
        </row>
      </sheetData>
      <sheetData sheetId="8">
        <row r="4">
          <cell r="C4">
            <v>6800</v>
          </cell>
        </row>
        <row r="163">
          <cell r="C163">
            <v>109.68</v>
          </cell>
        </row>
        <row r="164">
          <cell r="C164">
            <v>146.24</v>
          </cell>
        </row>
        <row r="563">
          <cell r="C563">
            <v>49.04</v>
          </cell>
        </row>
        <row r="824">
          <cell r="C824">
            <v>1287.6500000000001</v>
          </cell>
        </row>
      </sheetData>
      <sheetData sheetId="9"/>
      <sheetData sheetId="10">
        <row r="8">
          <cell r="C8">
            <v>825</v>
          </cell>
        </row>
      </sheetData>
      <sheetData sheetId="11">
        <row r="10">
          <cell r="C10">
            <v>5.34</v>
          </cell>
        </row>
      </sheetData>
      <sheetData sheetId="12">
        <row r="10">
          <cell r="C10">
            <v>0.74</v>
          </cell>
        </row>
      </sheetData>
      <sheetData sheetId="13"/>
      <sheetData sheetId="14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 ALBAÑIL"/>
      <sheetName val="MO JORNAL"/>
      <sheetName val="MO PLOMERO"/>
      <sheetName val="MO CARPINTERO"/>
      <sheetName val="MO VARILLA"/>
      <sheetName val="MO PINTURA"/>
      <sheetName val="MO ELECTRICISTA"/>
      <sheetName val="MATERIALES"/>
      <sheetName val="ANALISIS"/>
      <sheetName val="Hoja1"/>
      <sheetName val="Accesorios Electrico"/>
    </sheetNames>
    <sheetDataSet>
      <sheetData sheetId="0">
        <row r="20">
          <cell r="O20">
            <v>22.34</v>
          </cell>
        </row>
      </sheetData>
      <sheetData sheetId="1">
        <row r="10">
          <cell r="B10">
            <v>647.33500000000004</v>
          </cell>
        </row>
      </sheetData>
      <sheetData sheetId="2"/>
      <sheetData sheetId="3"/>
      <sheetData sheetId="4"/>
      <sheetData sheetId="5">
        <row r="12">
          <cell r="D12">
            <v>41.03</v>
          </cell>
        </row>
      </sheetData>
      <sheetData sheetId="6">
        <row r="17">
          <cell r="B17">
            <v>449.78</v>
          </cell>
        </row>
      </sheetData>
      <sheetData sheetId="7">
        <row r="12">
          <cell r="H12">
            <v>7072.66</v>
          </cell>
        </row>
        <row r="42">
          <cell r="H42">
            <v>5.8599999999999994</v>
          </cell>
        </row>
        <row r="63">
          <cell r="H63">
            <v>220.55</v>
          </cell>
        </row>
        <row r="151">
          <cell r="H151">
            <v>498.33</v>
          </cell>
        </row>
        <row r="621">
          <cell r="H621">
            <v>4.4249999999999998</v>
          </cell>
        </row>
      </sheetData>
      <sheetData sheetId="8"/>
      <sheetData sheetId="9"/>
      <sheetData sheetId="1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AP"/>
      <sheetName val="DS"/>
      <sheetName val="SPI"/>
      <sheetName val="GAS"/>
      <sheetName val="SR"/>
      <sheetName val="PS"/>
      <sheetName val="ANA"/>
      <sheetName val="PRE"/>
      <sheetName val="INS"/>
      <sheetName val="Volumenes"/>
      <sheetName val="anal term"/>
      <sheetName val="UASD"/>
      <sheetName val="Mat"/>
      <sheetName val="Pu-Sani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3">
          <cell r="F23">
            <v>1410.898748844138</v>
          </cell>
        </row>
        <row r="31">
          <cell r="F31">
            <v>1227.220745809655</v>
          </cell>
        </row>
        <row r="47">
          <cell r="F47">
            <v>440.74290076551722</v>
          </cell>
        </row>
        <row r="55">
          <cell r="F55">
            <v>242.95387203310347</v>
          </cell>
        </row>
        <row r="63">
          <cell r="F63">
            <v>202.77272924689652</v>
          </cell>
        </row>
        <row r="71">
          <cell r="F71">
            <v>187.51543031586203</v>
          </cell>
        </row>
        <row r="79">
          <cell r="F79">
            <v>189.14171835103448</v>
          </cell>
        </row>
        <row r="86">
          <cell r="F86">
            <v>3635.9030649599999</v>
          </cell>
        </row>
        <row r="94">
          <cell r="F94">
            <v>618.59564639999996</v>
          </cell>
        </row>
        <row r="101">
          <cell r="F101">
            <v>417.42087300000003</v>
          </cell>
        </row>
        <row r="108">
          <cell r="F108">
            <v>223.72110431999999</v>
          </cell>
        </row>
        <row r="116">
          <cell r="F116">
            <v>199.71320112000001</v>
          </cell>
        </row>
        <row r="123">
          <cell r="F123">
            <v>154.86755471999999</v>
          </cell>
        </row>
        <row r="131">
          <cell r="F131">
            <v>138.22406172000001</v>
          </cell>
        </row>
        <row r="138">
          <cell r="F138">
            <v>107.55643571999998</v>
          </cell>
        </row>
        <row r="145">
          <cell r="F145">
            <v>2726.8876166400005</v>
          </cell>
        </row>
        <row r="152">
          <cell r="F152">
            <v>294.404742</v>
          </cell>
        </row>
        <row r="159">
          <cell r="F159">
            <v>155.92428288000002</v>
          </cell>
        </row>
        <row r="166">
          <cell r="F166">
            <v>107.16183648000001</v>
          </cell>
        </row>
        <row r="173">
          <cell r="F173">
            <v>69.333810479999997</v>
          </cell>
        </row>
        <row r="181">
          <cell r="F181">
            <v>204.93791243999996</v>
          </cell>
        </row>
        <row r="189">
          <cell r="F189">
            <v>188.09040923999999</v>
          </cell>
        </row>
        <row r="197">
          <cell r="F197">
            <v>123.36061968000001</v>
          </cell>
        </row>
        <row r="205">
          <cell r="F205">
            <v>86.68722348</v>
          </cell>
        </row>
        <row r="213">
          <cell r="F213">
            <v>78.793717860000001</v>
          </cell>
        </row>
        <row r="227">
          <cell r="F227">
            <v>219.23707824000002</v>
          </cell>
        </row>
        <row r="234">
          <cell r="F234">
            <v>127.67254524000001</v>
          </cell>
        </row>
        <row r="243">
          <cell r="F243">
            <v>2016.3287987999997</v>
          </cell>
        </row>
        <row r="253">
          <cell r="F253">
            <v>742.28838623999991</v>
          </cell>
        </row>
        <row r="262">
          <cell r="F262">
            <v>553.06074023999997</v>
          </cell>
        </row>
        <row r="283">
          <cell r="F283">
            <v>1426.8986258798468</v>
          </cell>
        </row>
        <row r="295">
          <cell r="F295">
            <v>657.86877369655178</v>
          </cell>
        </row>
        <row r="307">
          <cell r="F307">
            <v>445.88165835034488</v>
          </cell>
        </row>
        <row r="339">
          <cell r="F339">
            <v>766.48749048000002</v>
          </cell>
        </row>
        <row r="369">
          <cell r="F369">
            <v>8843.9269564799997</v>
          </cell>
        </row>
        <row r="375">
          <cell r="F375">
            <v>35190</v>
          </cell>
        </row>
        <row r="387">
          <cell r="F387">
            <v>52785</v>
          </cell>
        </row>
        <row r="393">
          <cell r="F393">
            <v>476578.17</v>
          </cell>
        </row>
        <row r="399">
          <cell r="F399">
            <v>728292.24</v>
          </cell>
        </row>
        <row r="417">
          <cell r="F417">
            <v>68153.857746724127</v>
          </cell>
        </row>
        <row r="435">
          <cell r="F435">
            <v>133707.19316706897</v>
          </cell>
        </row>
        <row r="446">
          <cell r="F446">
            <v>82680.289140000008</v>
          </cell>
        </row>
        <row r="462">
          <cell r="F462">
            <v>2111.4</v>
          </cell>
        </row>
        <row r="517">
          <cell r="F517">
            <v>11276.166299999999</v>
          </cell>
        </row>
        <row r="565">
          <cell r="F565">
            <v>254.08302090185677</v>
          </cell>
        </row>
        <row r="573">
          <cell r="F573">
            <v>190.27682395225463</v>
          </cell>
        </row>
        <row r="581">
          <cell r="F581">
            <v>124.78465409624859</v>
          </cell>
        </row>
        <row r="592">
          <cell r="F592">
            <v>1690.0711797071617</v>
          </cell>
        </row>
        <row r="603">
          <cell r="F603">
            <v>1083.6474009434485</v>
          </cell>
        </row>
        <row r="614">
          <cell r="F614">
            <v>621.72562094323598</v>
          </cell>
        </row>
        <row r="627">
          <cell r="F627">
            <v>1283.7080905986209</v>
          </cell>
        </row>
        <row r="634">
          <cell r="F634">
            <v>113.15626758620691</v>
          </cell>
        </row>
        <row r="642">
          <cell r="F642">
            <v>96.273508965517252</v>
          </cell>
        </row>
        <row r="649">
          <cell r="F649">
            <v>69.026424827586212</v>
          </cell>
        </row>
        <row r="656">
          <cell r="F656">
            <v>54.549459310344837</v>
          </cell>
        </row>
        <row r="663">
          <cell r="F663">
            <v>30.182995862068971</v>
          </cell>
        </row>
        <row r="781">
          <cell r="F781">
            <v>80.298198620689647</v>
          </cell>
        </row>
        <row r="788">
          <cell r="F788">
            <v>19.209202758620687</v>
          </cell>
        </row>
        <row r="810">
          <cell r="F810">
            <v>68.131005517241391</v>
          </cell>
        </row>
        <row r="843">
          <cell r="F843">
            <v>976.4479804774536</v>
          </cell>
        </row>
        <row r="872">
          <cell r="F872">
            <v>381.56355511094273</v>
          </cell>
        </row>
        <row r="885">
          <cell r="F885">
            <v>296.1585441219317</v>
          </cell>
        </row>
        <row r="953">
          <cell r="F953">
            <v>80441.688113793105</v>
          </cell>
        </row>
        <row r="1011">
          <cell r="F1011">
            <v>25349.333759999998</v>
          </cell>
        </row>
        <row r="1035">
          <cell r="F1035">
            <v>598832.45457431034</v>
          </cell>
        </row>
        <row r="1046">
          <cell r="F1046">
            <v>1060.7343448275865</v>
          </cell>
        </row>
        <row r="1056">
          <cell r="F1056">
            <v>514.00111330049265</v>
          </cell>
        </row>
        <row r="1066">
          <cell r="F1066">
            <v>397.10618896551716</v>
          </cell>
        </row>
        <row r="1076">
          <cell r="F1076">
            <v>250.20072413793102</v>
          </cell>
        </row>
        <row r="1083">
          <cell r="F1083">
            <v>1389.4088275862068</v>
          </cell>
        </row>
        <row r="1090">
          <cell r="F1090">
            <v>428.27337931034486</v>
          </cell>
        </row>
        <row r="1097">
          <cell r="F1097">
            <v>387.65303999999998</v>
          </cell>
        </row>
        <row r="1104">
          <cell r="F1104">
            <v>307.59120000000001</v>
          </cell>
        </row>
        <row r="1111">
          <cell r="F1111">
            <v>1431.6157241379312</v>
          </cell>
        </row>
        <row r="1118">
          <cell r="F1118">
            <v>422.99751724137934</v>
          </cell>
        </row>
        <row r="1125">
          <cell r="F1125">
            <v>179.8056</v>
          </cell>
        </row>
        <row r="1132">
          <cell r="F1132">
            <v>98.776800000000009</v>
          </cell>
        </row>
        <row r="1139">
          <cell r="F1139">
            <v>656.37</v>
          </cell>
        </row>
        <row r="1146">
          <cell r="F1146">
            <v>266.95439999999996</v>
          </cell>
        </row>
        <row r="1153">
          <cell r="F1153">
            <v>465.68303999999995</v>
          </cell>
        </row>
        <row r="1168">
          <cell r="F1168">
            <v>1512.2024980842914</v>
          </cell>
        </row>
        <row r="1183">
          <cell r="F1183">
            <v>1402.7415172413794</v>
          </cell>
        </row>
        <row r="1198">
          <cell r="F1198">
            <v>771.20441379310341</v>
          </cell>
        </row>
        <row r="1212">
          <cell r="F1212">
            <v>624.76714068965521</v>
          </cell>
        </row>
        <row r="1252">
          <cell r="F1252">
            <v>26040.6</v>
          </cell>
        </row>
        <row r="1272">
          <cell r="F1272">
            <v>2307924.42</v>
          </cell>
        </row>
        <row r="1278">
          <cell r="F1278">
            <v>55324.545000000006</v>
          </cell>
        </row>
        <row r="1290">
          <cell r="F1290">
            <v>60077.700635862057</v>
          </cell>
        </row>
        <row r="1301">
          <cell r="F1301">
            <v>58335.252550344834</v>
          </cell>
        </row>
        <row r="1309">
          <cell r="F1309">
            <v>15139.192568275863</v>
          </cell>
        </row>
        <row r="1333">
          <cell r="F1333">
            <v>14654.54104551724</v>
          </cell>
        </row>
        <row r="1343">
          <cell r="F1343">
            <v>274.28906229848275</v>
          </cell>
        </row>
        <row r="1352">
          <cell r="F1352">
            <v>216.52755332413795</v>
          </cell>
        </row>
        <row r="1361">
          <cell r="F1361">
            <v>100.99474632165519</v>
          </cell>
        </row>
        <row r="1370">
          <cell r="F1370">
            <v>62.204560588965521</v>
          </cell>
        </row>
        <row r="1379">
          <cell r="F1379">
            <v>40.12538440606896</v>
          </cell>
        </row>
        <row r="1385">
          <cell r="F1385">
            <v>440.64</v>
          </cell>
        </row>
        <row r="1391">
          <cell r="F1391">
            <v>257.03999999999996</v>
          </cell>
        </row>
        <row r="1397">
          <cell r="F1397">
            <v>73.44</v>
          </cell>
        </row>
        <row r="1403">
          <cell r="F1403">
            <v>17.135999999999999</v>
          </cell>
        </row>
        <row r="1409">
          <cell r="F1409">
            <v>11.427517241379311</v>
          </cell>
        </row>
        <row r="1415">
          <cell r="F1415">
            <v>541.00800000000004</v>
          </cell>
        </row>
        <row r="1421">
          <cell r="F1421">
            <v>491.43599999999998</v>
          </cell>
        </row>
        <row r="1427">
          <cell r="F1427">
            <v>161.56799999999998</v>
          </cell>
        </row>
        <row r="1433">
          <cell r="F1433">
            <v>145.41331034482761</v>
          </cell>
        </row>
        <row r="1439">
          <cell r="F1439">
            <v>540.57537931034483</v>
          </cell>
        </row>
        <row r="1445">
          <cell r="F1445">
            <v>200.60937931034482</v>
          </cell>
        </row>
        <row r="1451">
          <cell r="F1451">
            <v>177.72268965517242</v>
          </cell>
        </row>
        <row r="1457">
          <cell r="F1457">
            <v>323.13599999999997</v>
          </cell>
        </row>
        <row r="1463">
          <cell r="F1463">
            <v>187.72572413793102</v>
          </cell>
        </row>
        <row r="1469">
          <cell r="F1469">
            <v>168.95420689655174</v>
          </cell>
        </row>
        <row r="1475">
          <cell r="F1475">
            <v>67.320000000000007</v>
          </cell>
        </row>
        <row r="1481">
          <cell r="F1481">
            <v>61.2</v>
          </cell>
        </row>
        <row r="1487">
          <cell r="F1487">
            <v>45.9</v>
          </cell>
        </row>
        <row r="1516">
          <cell r="F1516">
            <v>321.19448275862067</v>
          </cell>
        </row>
        <row r="1522">
          <cell r="F1522">
            <v>21504.959999999999</v>
          </cell>
        </row>
        <row r="1529">
          <cell r="F1529">
            <v>14942.23704</v>
          </cell>
        </row>
        <row r="1536">
          <cell r="F1536">
            <v>12327.356879999999</v>
          </cell>
        </row>
        <row r="1554">
          <cell r="F1554">
            <v>594.56793184912476</v>
          </cell>
        </row>
        <row r="1565">
          <cell r="F1565">
            <v>403.09862571649876</v>
          </cell>
        </row>
        <row r="1576">
          <cell r="F1576">
            <v>206.50758178758625</v>
          </cell>
        </row>
        <row r="1587">
          <cell r="F1587">
            <v>186.10758178758624</v>
          </cell>
        </row>
        <row r="1594">
          <cell r="F1594">
            <v>413.47943999999995</v>
          </cell>
        </row>
        <row r="1601">
          <cell r="F1601">
            <v>223.58807999999999</v>
          </cell>
        </row>
        <row r="1622">
          <cell r="F1622">
            <v>95.068079999999995</v>
          </cell>
        </row>
        <row r="1707">
          <cell r="F1707">
            <v>211.55615999999998</v>
          </cell>
        </row>
        <row r="1714">
          <cell r="F1714">
            <v>158.66712000000001</v>
          </cell>
        </row>
        <row r="1735">
          <cell r="F1735">
            <v>148.31208000000001</v>
          </cell>
        </row>
        <row r="1742">
          <cell r="F1742">
            <v>51.206040000000002</v>
          </cell>
        </row>
      </sheetData>
      <sheetData sheetId="8">
        <row r="22">
          <cell r="F22">
            <v>657.84482758620697</v>
          </cell>
        </row>
        <row r="90">
          <cell r="F90">
            <v>11014.941954022988</v>
          </cell>
        </row>
        <row r="102">
          <cell r="F102">
            <v>6669.4137931034493</v>
          </cell>
        </row>
        <row r="129">
          <cell r="F129">
            <v>133.32117241379311</v>
          </cell>
        </row>
        <row r="192">
          <cell r="F192">
            <v>222.5344827586207</v>
          </cell>
        </row>
        <row r="227">
          <cell r="F227">
            <v>402.16967999999997</v>
          </cell>
        </row>
        <row r="233">
          <cell r="F233">
            <v>266.70632999999998</v>
          </cell>
        </row>
        <row r="239">
          <cell r="F239">
            <v>119.19951999999999</v>
          </cell>
        </row>
        <row r="251">
          <cell r="F251">
            <v>50.599560000000004</v>
          </cell>
        </row>
      </sheetData>
      <sheetData sheetId="9">
        <row r="17">
          <cell r="E17">
            <v>1235</v>
          </cell>
        </row>
        <row r="58">
          <cell r="E58">
            <v>211.04</v>
          </cell>
        </row>
        <row r="59">
          <cell r="E59">
            <v>206.51</v>
          </cell>
        </row>
        <row r="60">
          <cell r="E60">
            <v>108.82</v>
          </cell>
        </row>
        <row r="61">
          <cell r="E61">
            <v>69.64</v>
          </cell>
        </row>
        <row r="62">
          <cell r="E62">
            <v>27.69</v>
          </cell>
        </row>
        <row r="63">
          <cell r="E63">
            <v>18.09</v>
          </cell>
        </row>
        <row r="64">
          <cell r="E64">
            <v>12.19</v>
          </cell>
        </row>
        <row r="65">
          <cell r="E65">
            <v>9.14</v>
          </cell>
        </row>
        <row r="66">
          <cell r="E66">
            <v>1764</v>
          </cell>
        </row>
        <row r="67">
          <cell r="E67">
            <v>449.33</v>
          </cell>
        </row>
        <row r="68">
          <cell r="E68">
            <v>216.39</v>
          </cell>
        </row>
        <row r="69">
          <cell r="E69">
            <v>216.39</v>
          </cell>
        </row>
        <row r="70">
          <cell r="E70">
            <v>90.82</v>
          </cell>
        </row>
        <row r="71">
          <cell r="E71">
            <v>30.98</v>
          </cell>
        </row>
        <row r="72">
          <cell r="E72">
            <v>25.13</v>
          </cell>
        </row>
        <row r="73">
          <cell r="E73">
            <v>16.02</v>
          </cell>
        </row>
        <row r="74">
          <cell r="E74">
            <v>14.95</v>
          </cell>
        </row>
        <row r="75">
          <cell r="E75">
            <v>14.95</v>
          </cell>
        </row>
        <row r="76">
          <cell r="E76">
            <v>1423.51</v>
          </cell>
        </row>
        <row r="77">
          <cell r="E77">
            <v>377.74</v>
          </cell>
        </row>
        <row r="78">
          <cell r="E78">
            <v>134.12</v>
          </cell>
        </row>
        <row r="79">
          <cell r="E79">
            <v>73.72</v>
          </cell>
        </row>
        <row r="80">
          <cell r="E80">
            <v>26.19</v>
          </cell>
        </row>
        <row r="81">
          <cell r="E81">
            <v>13.88</v>
          </cell>
        </row>
        <row r="82">
          <cell r="E82">
            <v>8.0299999999999994</v>
          </cell>
        </row>
        <row r="83">
          <cell r="E83">
            <v>33.43</v>
          </cell>
        </row>
        <row r="84">
          <cell r="E84">
            <v>33.43</v>
          </cell>
        </row>
        <row r="85">
          <cell r="E85">
            <v>13.35</v>
          </cell>
        </row>
        <row r="86">
          <cell r="E86">
            <v>9.68</v>
          </cell>
        </row>
        <row r="87">
          <cell r="E87">
            <v>9.68</v>
          </cell>
        </row>
        <row r="89">
          <cell r="E89">
            <v>2296.38</v>
          </cell>
        </row>
        <row r="90">
          <cell r="E90">
            <v>1148.19</v>
          </cell>
        </row>
        <row r="91">
          <cell r="E91">
            <v>382.73</v>
          </cell>
        </row>
        <row r="92">
          <cell r="E92">
            <v>142.28</v>
          </cell>
        </row>
        <row r="93">
          <cell r="E93">
            <v>80</v>
          </cell>
        </row>
        <row r="94">
          <cell r="E94">
            <v>11.16</v>
          </cell>
        </row>
        <row r="96">
          <cell r="E96">
            <v>5081.43</v>
          </cell>
        </row>
        <row r="97">
          <cell r="E97">
            <v>4023.22</v>
          </cell>
        </row>
        <row r="98">
          <cell r="E98">
            <v>1359.37</v>
          </cell>
        </row>
        <row r="99">
          <cell r="E99">
            <v>995.96</v>
          </cell>
        </row>
        <row r="100">
          <cell r="E100">
            <v>541.16999999999996</v>
          </cell>
        </row>
        <row r="101">
          <cell r="E101">
            <v>406.09</v>
          </cell>
        </row>
        <row r="102">
          <cell r="E102">
            <v>360.78</v>
          </cell>
        </row>
        <row r="103">
          <cell r="E103">
            <v>270.58999999999997</v>
          </cell>
        </row>
        <row r="111">
          <cell r="E111">
            <v>9156.27</v>
          </cell>
        </row>
        <row r="112">
          <cell r="E112">
            <v>4140</v>
          </cell>
        </row>
        <row r="117">
          <cell r="E117">
            <v>30000</v>
          </cell>
        </row>
        <row r="119">
          <cell r="E119">
            <v>135430</v>
          </cell>
        </row>
        <row r="120">
          <cell r="E120">
            <v>45000</v>
          </cell>
        </row>
        <row r="122">
          <cell r="E122">
            <v>5180</v>
          </cell>
        </row>
        <row r="124">
          <cell r="E124">
            <v>1725</v>
          </cell>
        </row>
        <row r="155">
          <cell r="E155">
            <v>80.887931034482762</v>
          </cell>
        </row>
        <row r="156">
          <cell r="E156">
            <v>67.094827586206904</v>
          </cell>
        </row>
        <row r="157">
          <cell r="E157">
            <v>47.724137931034484</v>
          </cell>
        </row>
        <row r="158">
          <cell r="E158">
            <v>35.896551724137936</v>
          </cell>
        </row>
        <row r="159">
          <cell r="E159">
            <v>18.879310344827587</v>
          </cell>
        </row>
        <row r="160">
          <cell r="E160">
            <v>170.09482758620692</v>
          </cell>
        </row>
        <row r="161">
          <cell r="E161">
            <v>90.715517241379317</v>
          </cell>
        </row>
        <row r="162">
          <cell r="E162">
            <v>86.543103448275872</v>
          </cell>
        </row>
        <row r="163">
          <cell r="E163">
            <v>51.853448275862071</v>
          </cell>
        </row>
        <row r="164">
          <cell r="E164">
            <v>54.767241379310349</v>
          </cell>
        </row>
        <row r="175">
          <cell r="E175">
            <v>35.491379310344833</v>
          </cell>
        </row>
        <row r="176">
          <cell r="E176">
            <v>18.008620689655174</v>
          </cell>
        </row>
        <row r="177">
          <cell r="E177">
            <v>54.043103448275865</v>
          </cell>
        </row>
        <row r="178">
          <cell r="E178">
            <v>9.9137931034482758</v>
          </cell>
        </row>
        <row r="179">
          <cell r="E179">
            <v>71.517241379310349</v>
          </cell>
        </row>
        <row r="180">
          <cell r="E180">
            <v>50.017241379310349</v>
          </cell>
        </row>
        <row r="186">
          <cell r="E186">
            <v>2800</v>
          </cell>
        </row>
        <row r="193">
          <cell r="E193">
            <v>7517.2413793103451</v>
          </cell>
        </row>
        <row r="194">
          <cell r="E194">
            <v>3913.7931034482763</v>
          </cell>
        </row>
        <row r="195">
          <cell r="E195">
            <v>3068.9655172413795</v>
          </cell>
        </row>
        <row r="196">
          <cell r="E196">
            <v>1741.3793103448277</v>
          </cell>
        </row>
        <row r="197">
          <cell r="E197">
            <v>1306.03</v>
          </cell>
        </row>
        <row r="198">
          <cell r="E198">
            <v>779</v>
          </cell>
        </row>
        <row r="199">
          <cell r="E199">
            <v>2060.6799999999998</v>
          </cell>
        </row>
        <row r="200">
          <cell r="E200">
            <v>1099.1379310344828</v>
          </cell>
        </row>
        <row r="201">
          <cell r="E201">
            <v>943.96551724137942</v>
          </cell>
        </row>
        <row r="202">
          <cell r="E202">
            <v>331.89655172413796</v>
          </cell>
        </row>
        <row r="203">
          <cell r="E203">
            <v>298.70999999999998</v>
          </cell>
        </row>
        <row r="205">
          <cell r="E205">
            <v>2125.54</v>
          </cell>
        </row>
        <row r="206">
          <cell r="E206">
            <v>1133.6206896551726</v>
          </cell>
        </row>
        <row r="207">
          <cell r="E207">
            <v>732.75862068965523</v>
          </cell>
        </row>
        <row r="208">
          <cell r="E208">
            <v>327.58620689655174</v>
          </cell>
        </row>
        <row r="209">
          <cell r="E209">
            <v>133.4</v>
          </cell>
        </row>
        <row r="210">
          <cell r="E210">
            <v>73.95</v>
          </cell>
        </row>
        <row r="211">
          <cell r="E211">
            <v>1087.5</v>
          </cell>
        </row>
        <row r="212">
          <cell r="E212">
            <v>362.5</v>
          </cell>
        </row>
        <row r="213">
          <cell r="E213">
            <v>217.5</v>
          </cell>
        </row>
        <row r="214">
          <cell r="E214">
            <v>145</v>
          </cell>
        </row>
        <row r="222">
          <cell r="E222">
            <v>18366.28</v>
          </cell>
        </row>
        <row r="223">
          <cell r="E223">
            <v>8171.68</v>
          </cell>
        </row>
        <row r="224">
          <cell r="E224">
            <v>5720</v>
          </cell>
        </row>
        <row r="231">
          <cell r="E231">
            <v>60.698275862068968</v>
          </cell>
        </row>
        <row r="232">
          <cell r="E232">
            <v>48.172413793103452</v>
          </cell>
        </row>
        <row r="233">
          <cell r="E233">
            <v>21.3448275862069</v>
          </cell>
        </row>
        <row r="234">
          <cell r="E234">
            <v>13.112068965517244</v>
          </cell>
        </row>
        <row r="235">
          <cell r="E235">
            <v>8.7241379310344822</v>
          </cell>
        </row>
        <row r="236">
          <cell r="E236">
            <v>360</v>
          </cell>
        </row>
        <row r="237">
          <cell r="E237">
            <v>210</v>
          </cell>
        </row>
        <row r="238">
          <cell r="E238">
            <v>60</v>
          </cell>
        </row>
        <row r="239">
          <cell r="E239">
            <v>14</v>
          </cell>
        </row>
        <row r="240">
          <cell r="E240">
            <v>9.3362068965517242</v>
          </cell>
        </row>
        <row r="241">
          <cell r="E241">
            <v>442</v>
          </cell>
        </row>
        <row r="242">
          <cell r="E242">
            <v>401.5</v>
          </cell>
        </row>
        <row r="243">
          <cell r="E243">
            <v>132</v>
          </cell>
        </row>
        <row r="244">
          <cell r="E244">
            <v>118.80172413793105</v>
          </cell>
        </row>
        <row r="245">
          <cell r="E245">
            <v>441.64655172413791</v>
          </cell>
        </row>
        <row r="246">
          <cell r="E246">
            <v>163.89655172413794</v>
          </cell>
        </row>
        <row r="247">
          <cell r="E247">
            <v>145.19827586206898</v>
          </cell>
        </row>
        <row r="248">
          <cell r="E248">
            <v>264</v>
          </cell>
        </row>
        <row r="249">
          <cell r="E249">
            <v>153.37068965517241</v>
          </cell>
        </row>
        <row r="250">
          <cell r="E250">
            <v>138.0344827586207</v>
          </cell>
        </row>
        <row r="251">
          <cell r="E251">
            <v>55</v>
          </cell>
        </row>
        <row r="252">
          <cell r="E252">
            <v>50</v>
          </cell>
        </row>
        <row r="253">
          <cell r="E253">
            <v>37.5</v>
          </cell>
        </row>
        <row r="254">
          <cell r="E254">
            <v>392.2</v>
          </cell>
        </row>
        <row r="255">
          <cell r="E255">
            <v>323.57</v>
          </cell>
        </row>
        <row r="261">
          <cell r="E261">
            <v>11423.31</v>
          </cell>
        </row>
        <row r="270">
          <cell r="E270">
            <v>292.5</v>
          </cell>
        </row>
        <row r="271">
          <cell r="E271">
            <v>326.25</v>
          </cell>
        </row>
        <row r="272">
          <cell r="E272">
            <v>174</v>
          </cell>
        </row>
        <row r="273">
          <cell r="E273">
            <v>38</v>
          </cell>
        </row>
        <row r="274">
          <cell r="E274">
            <v>25</v>
          </cell>
        </row>
        <row r="275">
          <cell r="E275">
            <v>69</v>
          </cell>
        </row>
        <row r="276">
          <cell r="E276">
            <v>31</v>
          </cell>
        </row>
        <row r="277">
          <cell r="E277">
            <v>19</v>
          </cell>
        </row>
        <row r="287">
          <cell r="E287">
            <v>161.28</v>
          </cell>
        </row>
        <row r="291">
          <cell r="E291">
            <v>112.5</v>
          </cell>
        </row>
        <row r="292">
          <cell r="E292">
            <v>37.5</v>
          </cell>
        </row>
        <row r="293">
          <cell r="E293">
            <v>31033.77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AP"/>
      <sheetName val="DS"/>
      <sheetName val="SPI"/>
      <sheetName val="GAS"/>
      <sheetName val="SR"/>
      <sheetName val="PS"/>
      <sheetName val="ANA"/>
      <sheetName val="PRE"/>
      <sheetName val="INS"/>
      <sheetName val="Volumenes"/>
      <sheetName val="anal term"/>
      <sheetName val="UASD"/>
      <sheetName val="Mat"/>
      <sheetName val="Pu-Sanit.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23">
          <cell r="F23">
            <v>1410.898748844138</v>
          </cell>
        </row>
        <row r="220">
          <cell r="F220">
            <v>103.83255648000001</v>
          </cell>
        </row>
        <row r="271">
          <cell r="F271">
            <v>401.64257051999994</v>
          </cell>
        </row>
        <row r="361">
          <cell r="F361">
            <v>22202.431045965001</v>
          </cell>
        </row>
        <row r="381">
          <cell r="F381">
            <v>3519</v>
          </cell>
        </row>
        <row r="405">
          <cell r="F405">
            <v>18228.419999999998</v>
          </cell>
        </row>
        <row r="456">
          <cell r="F456">
            <v>11699.130227586209</v>
          </cell>
        </row>
        <row r="491">
          <cell r="F491">
            <v>4683.0617400000001</v>
          </cell>
        </row>
        <row r="542">
          <cell r="F542">
            <v>903.20999999999992</v>
          </cell>
        </row>
        <row r="549">
          <cell r="F549">
            <v>587.673</v>
          </cell>
        </row>
        <row r="670">
          <cell r="F670">
            <v>229.42022896551728</v>
          </cell>
        </row>
        <row r="677">
          <cell r="F677">
            <v>125.1852331034483</v>
          </cell>
        </row>
        <row r="684">
          <cell r="F684">
            <v>120.07819862068968</v>
          </cell>
        </row>
        <row r="690">
          <cell r="F690">
            <v>77.618060689655181</v>
          </cell>
        </row>
        <row r="697">
          <cell r="F697">
            <v>62.350560000000002</v>
          </cell>
        </row>
        <row r="704">
          <cell r="F704">
            <v>53.797754482758627</v>
          </cell>
        </row>
        <row r="711">
          <cell r="F711">
            <v>135.67871172413794</v>
          </cell>
        </row>
        <row r="718">
          <cell r="F718">
            <v>75.191164137931054</v>
          </cell>
        </row>
        <row r="725">
          <cell r="F725">
            <v>48.197321379310345</v>
          </cell>
        </row>
        <row r="732">
          <cell r="F732">
            <v>21.287892413793106</v>
          </cell>
        </row>
        <row r="739">
          <cell r="F739">
            <v>105.19478068965519</v>
          </cell>
        </row>
        <row r="767">
          <cell r="F767">
            <v>54.053528275862078</v>
          </cell>
        </row>
        <row r="774">
          <cell r="F774">
            <v>32.654631724137936</v>
          </cell>
        </row>
        <row r="795">
          <cell r="F795">
            <v>101.68654344827587</v>
          </cell>
        </row>
        <row r="803">
          <cell r="F803">
            <v>71.833183448275861</v>
          </cell>
        </row>
        <row r="859">
          <cell r="F859">
            <v>2304.8865434482755</v>
          </cell>
        </row>
        <row r="908">
          <cell r="F908">
            <v>367.26163283398603</v>
          </cell>
        </row>
        <row r="971">
          <cell r="F971">
            <v>40886.648677068966</v>
          </cell>
        </row>
        <row r="988">
          <cell r="F988">
            <v>84178.481248275872</v>
          </cell>
        </row>
        <row r="1000">
          <cell r="F1000">
            <v>403345.20959999994</v>
          </cell>
        </row>
        <row r="1223">
          <cell r="F1223">
            <v>1897.3635165517239</v>
          </cell>
        </row>
        <row r="1230">
          <cell r="F1230">
            <v>18298.8</v>
          </cell>
        </row>
        <row r="1245">
          <cell r="F1245">
            <v>103929.65737405173</v>
          </cell>
        </row>
        <row r="1259">
          <cell r="F1259">
            <v>11226.748320000001</v>
          </cell>
        </row>
        <row r="1266">
          <cell r="F1266">
            <v>4490.6968799999995</v>
          </cell>
        </row>
        <row r="1321">
          <cell r="F1321">
            <v>13387.701045517242</v>
          </cell>
        </row>
        <row r="1498">
          <cell r="F1498">
            <v>427.65732744827579</v>
          </cell>
        </row>
        <row r="1504">
          <cell r="F1504">
            <v>321.19448275862067</v>
          </cell>
        </row>
        <row r="1510">
          <cell r="F1510">
            <v>321.19448275862067</v>
          </cell>
        </row>
        <row r="1542">
          <cell r="F1542">
            <v>6545.854080000001</v>
          </cell>
        </row>
        <row r="1608">
          <cell r="F1608">
            <v>53.58672</v>
          </cell>
        </row>
        <row r="1615">
          <cell r="F1615">
            <v>35.906040000000004</v>
          </cell>
        </row>
        <row r="1629">
          <cell r="F1629">
            <v>45.018720000000002</v>
          </cell>
        </row>
        <row r="1636">
          <cell r="F1636">
            <v>28.56204</v>
          </cell>
        </row>
        <row r="1643">
          <cell r="F1643">
            <v>216.88056</v>
          </cell>
        </row>
        <row r="1650">
          <cell r="F1650">
            <v>176.32944000000001</v>
          </cell>
        </row>
        <row r="1657">
          <cell r="F1657">
            <v>143.89344</v>
          </cell>
        </row>
        <row r="1686">
          <cell r="F1686">
            <v>126.83088000000001</v>
          </cell>
        </row>
        <row r="1721">
          <cell r="F1721">
            <v>105.77807999999999</v>
          </cell>
        </row>
        <row r="1728">
          <cell r="F1728">
            <v>54.657719999999998</v>
          </cell>
        </row>
      </sheetData>
      <sheetData sheetId="8">
        <row r="22">
          <cell r="F22">
            <v>657.84482758620697</v>
          </cell>
        </row>
        <row r="58">
          <cell r="F58">
            <v>2547.6465517241381</v>
          </cell>
        </row>
        <row r="65">
          <cell r="F65">
            <v>2561.8551724137933</v>
          </cell>
        </row>
        <row r="71">
          <cell r="F71">
            <v>2982.2086206896552</v>
          </cell>
        </row>
        <row r="78">
          <cell r="F78">
            <v>5033.9086206896554</v>
          </cell>
        </row>
        <row r="112">
          <cell r="F112">
            <v>649.28112068965515</v>
          </cell>
        </row>
        <row r="122">
          <cell r="F122">
            <v>770.53810344827593</v>
          </cell>
        </row>
        <row r="135">
          <cell r="F135">
            <v>118.67077586206896</v>
          </cell>
        </row>
        <row r="199">
          <cell r="F199">
            <v>218.39655172413794</v>
          </cell>
        </row>
        <row r="206">
          <cell r="F206">
            <v>198.39655172413794</v>
          </cell>
        </row>
        <row r="220">
          <cell r="F220">
            <v>188.39655172413794</v>
          </cell>
        </row>
        <row r="245">
          <cell r="F245">
            <v>83.403374999999997</v>
          </cell>
        </row>
        <row r="257">
          <cell r="F257">
            <v>36.835260000000005</v>
          </cell>
        </row>
        <row r="263">
          <cell r="F263">
            <v>24.307634999999998</v>
          </cell>
        </row>
        <row r="269">
          <cell r="F269">
            <v>17.858692499999997</v>
          </cell>
        </row>
      </sheetData>
      <sheetData sheetId="9">
        <row r="17">
          <cell r="E17">
            <v>1235</v>
          </cell>
        </row>
        <row r="95">
          <cell r="E95">
            <v>4058.79</v>
          </cell>
        </row>
        <row r="104">
          <cell r="E104">
            <v>5175</v>
          </cell>
        </row>
        <row r="108">
          <cell r="E108">
            <v>417.6</v>
          </cell>
        </row>
        <row r="109">
          <cell r="E109">
            <v>34436.03</v>
          </cell>
        </row>
        <row r="113">
          <cell r="E113">
            <v>5175</v>
          </cell>
        </row>
        <row r="114">
          <cell r="E114">
            <v>34336</v>
          </cell>
        </row>
        <row r="115">
          <cell r="E115">
            <v>6867.2</v>
          </cell>
        </row>
        <row r="116">
          <cell r="E116">
            <v>5500</v>
          </cell>
        </row>
        <row r="118">
          <cell r="E118">
            <v>3000</v>
          </cell>
        </row>
        <row r="121">
          <cell r="E121">
            <v>206960</v>
          </cell>
        </row>
        <row r="123">
          <cell r="E123">
            <v>600</v>
          </cell>
        </row>
        <row r="128">
          <cell r="E128">
            <v>3562.34</v>
          </cell>
        </row>
        <row r="131">
          <cell r="E131">
            <v>5425</v>
          </cell>
        </row>
        <row r="134">
          <cell r="E134">
            <v>975</v>
          </cell>
        </row>
        <row r="139">
          <cell r="E139">
            <v>650</v>
          </cell>
        </row>
        <row r="150">
          <cell r="E150">
            <v>2939.2241379310349</v>
          </cell>
        </row>
        <row r="153">
          <cell r="E153">
            <v>499.13793103448279</v>
          </cell>
        </row>
        <row r="154">
          <cell r="E154">
            <v>226.29310344827587</v>
          </cell>
        </row>
        <row r="165">
          <cell r="E165">
            <v>42.27</v>
          </cell>
        </row>
        <row r="166">
          <cell r="E166">
            <v>38.172413793103452</v>
          </cell>
        </row>
        <row r="167">
          <cell r="E167">
            <v>68.603448275862078</v>
          </cell>
        </row>
        <row r="171">
          <cell r="E171">
            <v>93.508620689655174</v>
          </cell>
        </row>
        <row r="182">
          <cell r="E182">
            <v>51.327586206896555</v>
          </cell>
        </row>
        <row r="185">
          <cell r="E185">
            <v>1800</v>
          </cell>
        </row>
        <row r="187">
          <cell r="E187">
            <v>650</v>
          </cell>
        </row>
        <row r="189">
          <cell r="E189">
            <v>11795</v>
          </cell>
        </row>
        <row r="190">
          <cell r="E190">
            <v>158140</v>
          </cell>
        </row>
        <row r="204">
          <cell r="E204">
            <v>237.8</v>
          </cell>
        </row>
        <row r="215">
          <cell r="E215">
            <v>500.25</v>
          </cell>
        </row>
        <row r="216">
          <cell r="E216">
            <v>200.1</v>
          </cell>
        </row>
        <row r="217">
          <cell r="E217">
            <v>1223.2</v>
          </cell>
        </row>
        <row r="218">
          <cell r="E218">
            <v>366.96</v>
          </cell>
        </row>
        <row r="219">
          <cell r="E219">
            <v>14500</v>
          </cell>
        </row>
        <row r="220">
          <cell r="E220">
            <v>48140</v>
          </cell>
        </row>
        <row r="221">
          <cell r="E221">
            <v>21750</v>
          </cell>
        </row>
        <row r="225">
          <cell r="E225">
            <v>3268.67</v>
          </cell>
        </row>
        <row r="226">
          <cell r="E226">
            <v>2451.5</v>
          </cell>
        </row>
        <row r="227">
          <cell r="E227">
            <v>1967540</v>
          </cell>
        </row>
        <row r="228">
          <cell r="E228">
            <v>47165</v>
          </cell>
        </row>
        <row r="256">
          <cell r="E256">
            <v>43.422413793103452</v>
          </cell>
        </row>
        <row r="257">
          <cell r="E257">
            <v>262.41379310344826</v>
          </cell>
        </row>
        <row r="258">
          <cell r="E258">
            <v>262.41379310344826</v>
          </cell>
        </row>
        <row r="259">
          <cell r="E259">
            <v>262.41379310344826</v>
          </cell>
        </row>
        <row r="260">
          <cell r="E260">
            <v>17569.411764705881</v>
          </cell>
        </row>
        <row r="262">
          <cell r="E262">
            <v>9424.23</v>
          </cell>
        </row>
        <row r="263">
          <cell r="E263">
            <v>5347.92</v>
          </cell>
        </row>
        <row r="267">
          <cell r="E267">
            <v>1090</v>
          </cell>
        </row>
        <row r="278">
          <cell r="E278">
            <v>165.63</v>
          </cell>
        </row>
        <row r="279">
          <cell r="E279">
            <v>132.5</v>
          </cell>
        </row>
        <row r="280">
          <cell r="E280">
            <v>106</v>
          </cell>
        </row>
        <row r="284">
          <cell r="E284">
            <v>94.95</v>
          </cell>
        </row>
        <row r="288">
          <cell r="E288">
            <v>120.96</v>
          </cell>
        </row>
        <row r="289">
          <cell r="E289">
            <v>80.64</v>
          </cell>
        </row>
        <row r="290">
          <cell r="E290">
            <v>40.32</v>
          </cell>
        </row>
        <row r="294">
          <cell r="E294">
            <v>280</v>
          </cell>
        </row>
        <row r="295">
          <cell r="E295">
            <v>2750.01</v>
          </cell>
        </row>
        <row r="296">
          <cell r="E296">
            <v>15186.54</v>
          </cell>
        </row>
        <row r="297">
          <cell r="E297">
            <v>2070.0300000000002</v>
          </cell>
        </row>
        <row r="298">
          <cell r="E298">
            <v>139.82</v>
          </cell>
        </row>
        <row r="299">
          <cell r="E299">
            <v>114.45</v>
          </cell>
        </row>
        <row r="300">
          <cell r="E300">
            <v>1100</v>
          </cell>
        </row>
        <row r="301">
          <cell r="E301">
            <v>780</v>
          </cell>
        </row>
        <row r="302">
          <cell r="E302">
            <v>125.84</v>
          </cell>
        </row>
        <row r="303">
          <cell r="E303">
            <v>1390</v>
          </cell>
        </row>
        <row r="304">
          <cell r="E304">
            <v>390</v>
          </cell>
        </row>
        <row r="305">
          <cell r="E305">
            <v>1590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es y Soporte"/>
      <sheetName val="Edificio original"/>
      <sheetName val="Anexo administrativo 1er nivel"/>
      <sheetName val="Alimentacion Electrica"/>
      <sheetName val="Alimentacion Agua Potable"/>
      <sheetName val="Anexo vertical"/>
      <sheetName val="terminacion 2do nivel"/>
      <sheetName val="Escalera  a biblioteca"/>
      <sheetName val="Escalera "/>
      <sheetName val="Areas exteriores"/>
      <sheetName val="Verjas, jardineras y Paisajismo"/>
      <sheetName val="Energia de Emergencia"/>
      <sheetName val="Mobiliario y equipos"/>
      <sheetName val="total general"/>
      <sheetName val="Colm y Vigas"/>
      <sheetName val="Muros"/>
      <sheetName val="Pañete y Revestimiento"/>
      <sheetName val="Pisos y Zocalos "/>
      <sheetName val="TerminacionesTecho"/>
      <sheetName val="con cemento"/>
      <sheetName val="sin cemento"/>
      <sheetName val="Puertas y Ventanas"/>
      <sheetName val="ventanas (dim-Cantos-Mochetas)"/>
      <sheetName val="electrico"/>
      <sheetName val="A"/>
      <sheetName val="Precios"/>
      <sheetName val="MATERIALES"/>
      <sheetName val="MO ELECTRICISTA"/>
      <sheetName val="Ins"/>
      <sheetName val="Insumos materiales"/>
      <sheetName val="Costos Mano de Obra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Analisis (2)"/>
      <sheetName val="1"/>
    </sheetNames>
    <sheetDataSet>
      <sheetData sheetId="0"/>
      <sheetData sheetId="1"/>
      <sheetData sheetId="2"/>
      <sheetData sheetId="3">
        <row r="10">
          <cell r="C10">
            <v>578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Car"/>
      <sheetName val="Rndmto"/>
      <sheetName val="M.O."/>
      <sheetName val="Ana"/>
      <sheetName val="Indice"/>
      <sheetName val="Modelo Presup."/>
    </sheetNames>
    <sheetDataSet>
      <sheetData sheetId="0" refreshError="1">
        <row r="1">
          <cell r="F1" t="str">
            <v>GUIA DE ANALISIS DE COSTOS EDIFICACIONES EN SANTO DOMINGO, REP. DOM.</v>
          </cell>
        </row>
        <row r="4">
          <cell r="E4">
            <v>0.16</v>
          </cell>
        </row>
        <row r="49">
          <cell r="C49" t="str">
            <v>ASCENSORES:</v>
          </cell>
        </row>
        <row r="225">
          <cell r="E225">
            <v>22.39</v>
          </cell>
        </row>
        <row r="228">
          <cell r="E228">
            <v>25.13</v>
          </cell>
        </row>
        <row r="260">
          <cell r="E260">
            <v>125</v>
          </cell>
        </row>
        <row r="520">
          <cell r="E520">
            <v>157.30000000000001</v>
          </cell>
        </row>
        <row r="522">
          <cell r="E522">
            <v>127600</v>
          </cell>
        </row>
        <row r="534">
          <cell r="E534">
            <v>928</v>
          </cell>
        </row>
        <row r="648">
          <cell r="C648" t="str">
            <v>LABORATORIO MECANICA DE SUELOS&gt;</v>
          </cell>
        </row>
        <row r="705">
          <cell r="E705">
            <v>35.96</v>
          </cell>
        </row>
        <row r="838">
          <cell r="C838" t="str">
            <v>PLANTAS ELECTRICAS:</v>
          </cell>
        </row>
      </sheetData>
      <sheetData sheetId="1" refreshError="1"/>
      <sheetData sheetId="2" refreshError="1"/>
      <sheetData sheetId="3" refreshError="1"/>
      <sheetData sheetId="4" refreshError="1">
        <row r="440">
          <cell r="F440">
            <v>1722.91</v>
          </cell>
        </row>
        <row r="4440">
          <cell r="F4440">
            <v>2559.4299999999998</v>
          </cell>
        </row>
        <row r="4833">
          <cell r="F4833">
            <v>4480.95</v>
          </cell>
        </row>
        <row r="4862">
          <cell r="F4862">
            <v>3696.24</v>
          </cell>
        </row>
      </sheetData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antas"/>
      <sheetName val="Costo hr"/>
      <sheetName val="Euquipos hr"/>
      <sheetName val="Rend."/>
      <sheetName val="Factores"/>
      <sheetName val="Camiones"/>
      <sheetName val="Rend. Obrero"/>
      <sheetName val="Lista Materiales"/>
      <sheetName val="Cargas"/>
      <sheetName val="SALARIO"/>
      <sheetName val="MANO DE OBRA"/>
      <sheetName val="Pres Lote 1 Grupo II"/>
      <sheetName val="RESUMEN I"/>
      <sheetName val="Analisis"/>
      <sheetName val="Niveles de Serv. "/>
      <sheetName val="Niveles de Serv.NO"/>
      <sheetName val="RESUMEN"/>
      <sheetName val="Tenares-San Fco."/>
      <sheetName val="La Vega - Cutupu"/>
      <sheetName val="Cutupu-Moca"/>
      <sheetName val="ACC. Jarabacoa "/>
      <sheetName val="Ent. Jarabacoa"/>
      <sheetName val="Indirectos Actualiz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680.96999999999991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>
            <v>151.19999999999999</v>
          </cell>
        </row>
        <row r="18">
          <cell r="C18">
            <v>144</v>
          </cell>
        </row>
        <row r="26">
          <cell r="C26">
            <v>97.199999999999989</v>
          </cell>
        </row>
        <row r="36">
          <cell r="C36">
            <v>100.80000000000001</v>
          </cell>
        </row>
        <row r="60">
          <cell r="C60">
            <v>181.125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HADA Y EXTERIOR"/>
      <sheetName val="PRESUPUESTO, MSP, PARTE &quot;B&quot; FIN"/>
      <sheetName val="ANALISIS OKEY"/>
      <sheetName val="ANALISIS"/>
      <sheetName val="ANALISIS CHARRANCHA"/>
      <sheetName val="ANALISIS OKEY 2"/>
      <sheetName val="Hoj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ulas"/>
      <sheetName val="Baños"/>
      <sheetName val="Cocina"/>
      <sheetName val="Administracion"/>
      <sheetName val="Cancha"/>
      <sheetName val="Verja"/>
      <sheetName val="Resu"/>
      <sheetName val="Ana"/>
      <sheetName val="Insumos"/>
      <sheetName val="M.O."/>
      <sheetName val="Rendimiento"/>
      <sheetName val="Indice"/>
      <sheetName val="Mezcla"/>
      <sheetName val="insumo"/>
      <sheetName val="Hato Mayor Dic.2010"/>
      <sheetName val="Analisis"/>
      <sheetName val="Factura"/>
      <sheetName val="Persona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7">
          <cell r="E97">
            <v>35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I"/>
      <sheetName val="PRESUPUESTO II "/>
      <sheetName val="ANALISIS PARTIDAS CARRET. (2)"/>
      <sheetName val="PRESUPUESTO (2)"/>
      <sheetName val="RESUMEN"/>
      <sheetName val="MEMORIAS DE CANTIDADES"/>
      <sheetName val="ANALISIS IMPRIMIR"/>
      <sheetName val="ANALISIS VARIOS "/>
      <sheetName val="BADENES"/>
      <sheetName val="TUB HORM 24"/>
      <sheetName val="TUB HORM 36 DIAMETRO"/>
      <sheetName val="RELLENO EN ESTRUCTURAS"/>
      <sheetName val="NIVELAC. AREA DE BOTE"/>
      <sheetName val="limp. manual de alcant. "/>
      <sheetName val="ENCACHES DE  PIEDRA"/>
      <sheetName val="EXCAV. DE PRESTAMO"/>
      <sheetName val="DURACION"/>
      <sheetName val="ANALISIS PARTIDAS CARRET."/>
      <sheetName val="OFICINA Y LABORATORIO"/>
      <sheetName val="LISTA DE MATERIALES GRAL"/>
      <sheetName val="MANO DE OBRA"/>
      <sheetName val="MATERIALES "/>
      <sheetName val="TARIFA DE EQUIPOS"/>
      <sheetName val="TARIFA MOPC EQUIPOS PESADOS"/>
      <sheetName val="SALARIO OPER. MIN. TRABAJO "/>
      <sheetName val="SALARIO-HR OPERADORES"/>
      <sheetName val="ACARREOS"/>
      <sheetName val="MANO DE OBRA GENERAL"/>
    </sheetNames>
    <sheetDataSet>
      <sheetData sheetId="0"/>
      <sheetData sheetId="1">
        <row r="23">
          <cell r="E23">
            <v>930872.20973782765</v>
          </cell>
        </row>
      </sheetData>
      <sheetData sheetId="2"/>
      <sheetData sheetId="3"/>
      <sheetData sheetId="4"/>
      <sheetData sheetId="5">
        <row r="27">
          <cell r="E27">
            <v>8.4</v>
          </cell>
        </row>
      </sheetData>
      <sheetData sheetId="6">
        <row r="135">
          <cell r="H135">
            <v>560000</v>
          </cell>
        </row>
      </sheetData>
      <sheetData sheetId="7">
        <row r="383">
          <cell r="E383">
            <v>18.29</v>
          </cell>
        </row>
      </sheetData>
      <sheetData sheetId="8">
        <row r="20">
          <cell r="F20">
            <v>5632.4431999999997</v>
          </cell>
        </row>
      </sheetData>
      <sheetData sheetId="9"/>
      <sheetData sheetId="10">
        <row r="20">
          <cell r="F20">
            <v>6906.1675999999998</v>
          </cell>
        </row>
      </sheetData>
      <sheetData sheetId="11">
        <row r="24">
          <cell r="H24">
            <v>464.28335553923625</v>
          </cell>
        </row>
      </sheetData>
      <sheetData sheetId="12"/>
      <sheetData sheetId="13"/>
      <sheetData sheetId="14"/>
      <sheetData sheetId="15"/>
      <sheetData sheetId="16"/>
      <sheetData sheetId="17">
        <row r="2">
          <cell r="A2" t="str">
            <v>GRUPO JP</v>
          </cell>
        </row>
        <row r="178">
          <cell r="H178">
            <v>208.43</v>
          </cell>
        </row>
        <row r="352">
          <cell r="H352">
            <v>91.95</v>
          </cell>
        </row>
        <row r="368">
          <cell r="H368">
            <v>107.94</v>
          </cell>
        </row>
        <row r="408">
          <cell r="H408">
            <v>1067.53</v>
          </cell>
        </row>
        <row r="424">
          <cell r="H424">
            <v>804.74</v>
          </cell>
        </row>
        <row r="581">
          <cell r="H581">
            <v>10928.52</v>
          </cell>
        </row>
        <row r="608">
          <cell r="H608">
            <v>4650.0200000000004</v>
          </cell>
        </row>
        <row r="619">
          <cell r="H619">
            <v>4935.0200000000004</v>
          </cell>
        </row>
      </sheetData>
      <sheetData sheetId="18">
        <row r="34">
          <cell r="G34">
            <v>481560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  <sheetName val="Cargas Soc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/>
      <sheetData sheetId="8" refreshError="1">
        <row r="157">
          <cell r="G157">
            <v>2629812.3714032574</v>
          </cell>
        </row>
      </sheetData>
      <sheetData sheetId="9" refreshError="1"/>
      <sheetData sheetId="10" refreshError="1"/>
      <sheetData sheetId="11" refreshError="1">
        <row r="49">
          <cell r="D49">
            <v>150</v>
          </cell>
        </row>
        <row r="120">
          <cell r="D120">
            <v>3084.55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56">
          <cell r="D256">
            <v>4206.2299999999996</v>
          </cell>
        </row>
        <row r="286">
          <cell r="D286">
            <v>4816.92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610">
          <cell r="D610">
            <v>1470.2215932000001</v>
          </cell>
        </row>
        <row r="765">
          <cell r="D765">
            <v>5604.04</v>
          </cell>
        </row>
        <row r="933">
          <cell r="D933">
            <v>5411.1733461538461</v>
          </cell>
        </row>
      </sheetData>
      <sheetData sheetId="12" refreshError="1">
        <row r="21">
          <cell r="E21">
            <v>30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61">
          <cell r="E61">
            <v>280</v>
          </cell>
        </row>
        <row r="62">
          <cell r="E62">
            <v>280</v>
          </cell>
        </row>
        <row r="64">
          <cell r="E64">
            <v>280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1">
          <cell r="E171">
            <v>120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G23">
            <v>1.3036438662750036</v>
          </cell>
        </row>
      </sheetData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DE EQUIPOS"/>
      <sheetName val="TARIFA DE EQUIPOS 31-07-13"/>
      <sheetName val="ANALISIS EQUIPOS"/>
      <sheetName val="ACARREOS"/>
      <sheetName val="ANALISIS PARTIDAS CARRET."/>
      <sheetName val="PRESUPUESTO"/>
      <sheetName val="PRESUPUESTO II "/>
      <sheetName val="sub-contratos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  <sheetName val="ANALISIS PARTIDAS EDIFIC."/>
      <sheetName val="LISTA P.U. EDIFIC."/>
      <sheetName val="HOJA DE CALCULO"/>
    </sheetNames>
    <sheetDataSet>
      <sheetData sheetId="0">
        <row r="8">
          <cell r="I8">
            <v>9732.0759999999991</v>
          </cell>
        </row>
      </sheetData>
      <sheetData sheetId="1"/>
      <sheetData sheetId="2">
        <row r="9">
          <cell r="H9">
            <v>131</v>
          </cell>
        </row>
      </sheetData>
      <sheetData sheetId="3">
        <row r="10">
          <cell r="E10">
            <v>18.29</v>
          </cell>
        </row>
      </sheetData>
      <sheetData sheetId="4">
        <row r="2">
          <cell r="A2" t="str">
            <v>GRUPO JP</v>
          </cell>
        </row>
        <row r="564">
          <cell r="H564">
            <v>605.41562399999998</v>
          </cell>
        </row>
      </sheetData>
      <sheetData sheetId="5">
        <row r="21">
          <cell r="E21">
            <v>930872.20973782765</v>
          </cell>
        </row>
      </sheetData>
      <sheetData sheetId="6">
        <row r="63">
          <cell r="E63">
            <v>2609.8200000000002</v>
          </cell>
        </row>
      </sheetData>
      <sheetData sheetId="7"/>
      <sheetData sheetId="8">
        <row r="15">
          <cell r="E15">
            <v>2021.56</v>
          </cell>
        </row>
      </sheetData>
      <sheetData sheetId="9">
        <row r="8">
          <cell r="A8" t="str">
            <v xml:space="preserve">AYUDANTE </v>
          </cell>
        </row>
      </sheetData>
      <sheetData sheetId="10"/>
      <sheetData sheetId="11"/>
      <sheetData sheetId="12">
        <row r="23">
          <cell r="G23">
            <v>372488.8</v>
          </cell>
        </row>
      </sheetData>
      <sheetData sheetId="13">
        <row r="40">
          <cell r="C40">
            <v>158.73000000000002</v>
          </cell>
        </row>
      </sheetData>
      <sheetData sheetId="14">
        <row r="20">
          <cell r="E20">
            <v>34596</v>
          </cell>
        </row>
      </sheetData>
      <sheetData sheetId="15"/>
      <sheetData sheetId="16"/>
      <sheetData sheetId="17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Insumos"/>
      <sheetName val="Análisis de Precios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Resumen Precio Equipos"/>
      <sheetName val="analisis"/>
      <sheetName val="Sheet4"/>
      <sheetName val="Sheet5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analisis_sto_dgo2"/>
      <sheetName val="EST_N__DE_OVANDO_CENTRAL_(MOD__"/>
      <sheetName val="MANO DE OBRA Y TARIFAS"/>
      <sheetName val="ana-sanit."/>
      <sheetName val="ANALISIS H-A "/>
      <sheetName val="Jornal"/>
      <sheetName val="Pasarela de L=60.00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Car"/>
      <sheetName val="Rndmto"/>
      <sheetName val="M.O."/>
      <sheetName val="Ana"/>
      <sheetName val="Indice"/>
      <sheetName val="Modelo Presup.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  <sheetName val="Club_Ejec_"/>
      <sheetName val="Edif__Hab_"/>
      <sheetName val="Edif__Hab__(Platea)"/>
      <sheetName val="Rest__Buf__y_Cocina"/>
      <sheetName val="Poblado_comercial"/>
      <sheetName val="Club_de_Tennis"/>
      <sheetName val="Club_de_Piscina"/>
      <sheetName val="Club_de_Playa"/>
      <sheetName val="Resumen_(2)"/>
      <sheetName val="Salón_de_Conv_"/>
      <sheetName val="Rest__Especialidades"/>
      <sheetName val="Edificio_de_Servicios"/>
      <sheetName val="PLOM__EXTERIOR"/>
      <sheetName val="ILUM__EXTERIOR"/>
      <sheetName val="A_C_"/>
      <sheetName val="adicional_elect_"/>
      <sheetName val="Osiades_Est_"/>
      <sheetName val="Analisis_RELLENO"/>
      <sheetName val="M_O_"/>
      <sheetName val="Ins_2"/>
      <sheetName val="Club_Ejec_1"/>
      <sheetName val="Edif__Hab_1"/>
      <sheetName val="Edif__Hab__(Platea)1"/>
      <sheetName val="Rest__Buf__y_Cocina1"/>
      <sheetName val="Poblado_comercial1"/>
      <sheetName val="Club_de_Tennis1"/>
      <sheetName val="Club_de_Piscina1"/>
      <sheetName val="Club_de_Playa1"/>
      <sheetName val="Resumen_(2)1"/>
      <sheetName val="Salón_de_Conv_1"/>
      <sheetName val="Rest__Especialidades1"/>
      <sheetName val="Edificio_de_Servicios1"/>
      <sheetName val="PLOM__EXTERIOR1"/>
      <sheetName val="ILUM__EXTERIOR1"/>
      <sheetName val="A_C_1"/>
      <sheetName val="adicional_elect_1"/>
      <sheetName val="Osiades_Est_1"/>
      <sheetName val="Analisis_RELLENO1"/>
      <sheetName val="M_O_1"/>
      <sheetName val="Ins_21"/>
      <sheetName val="Club_Ejec_3"/>
      <sheetName val="Edif__Hab_3"/>
      <sheetName val="Edif__Hab__(Platea)3"/>
      <sheetName val="Rest__Buf__y_Cocina3"/>
      <sheetName val="Poblado_comercial3"/>
      <sheetName val="Club_de_Tennis3"/>
      <sheetName val="Club_de_Piscina3"/>
      <sheetName val="Club_de_Playa3"/>
      <sheetName val="Resumen_(2)3"/>
      <sheetName val="Salón_de_Conv_3"/>
      <sheetName val="Rest__Especialidades3"/>
      <sheetName val="Edificio_de_Servicios3"/>
      <sheetName val="PLOM__EXTERIOR3"/>
      <sheetName val="ILUM__EXTERIOR3"/>
      <sheetName val="A_C_3"/>
      <sheetName val="adicional_elect_3"/>
      <sheetName val="Club_Ejec_2"/>
      <sheetName val="Edif__Hab_2"/>
      <sheetName val="Edif__Hab__(Platea)2"/>
      <sheetName val="Rest__Buf__y_Cocina2"/>
      <sheetName val="Poblado_comercial2"/>
      <sheetName val="Club_de_Tennis2"/>
      <sheetName val="Club_de_Piscina2"/>
      <sheetName val="Club_de_Playa2"/>
      <sheetName val="Resumen_(2)2"/>
      <sheetName val="Salón_de_Conv_2"/>
      <sheetName val="Rest__Especialidades2"/>
      <sheetName val="Edificio_de_Servicios2"/>
      <sheetName val="PLOM__EXTERIOR2"/>
      <sheetName val="ILUM__EXTERIOR2"/>
      <sheetName val="A_C_2"/>
      <sheetName val="adicional_elect_2"/>
      <sheetName val="Osiades_Est_2"/>
      <sheetName val="Analisis_RELLENO2"/>
      <sheetName val="M_O_2"/>
      <sheetName val="Ins_22"/>
      <sheetName val="Club_Ejec_4"/>
      <sheetName val="Edif__Hab_4"/>
      <sheetName val="Edif__Hab__(Platea)4"/>
      <sheetName val="Rest__Buf__y_Cocina4"/>
      <sheetName val="Poblado_comercial4"/>
      <sheetName val="Club_de_Tennis4"/>
      <sheetName val="Club_de_Piscina4"/>
      <sheetName val="Club_de_Playa4"/>
      <sheetName val="Resumen_(2)4"/>
      <sheetName val="Salón_de_Conv_4"/>
      <sheetName val="Rest__Especialidades4"/>
      <sheetName val="Edificio_de_Servicios4"/>
      <sheetName val="PLOM__EXTERIOR4"/>
      <sheetName val="ILUM__EXTERIOR4"/>
      <sheetName val="A_C_4"/>
      <sheetName val="adicional_elect_4"/>
      <sheetName val="Osiades_Est_3"/>
      <sheetName val="Analisis_RELLENO3"/>
      <sheetName val="M_O_3"/>
      <sheetName val="Ins_23"/>
      <sheetName val="Club_Ejec_7"/>
      <sheetName val="Edif__Hab_7"/>
      <sheetName val="Edif__Hab__(Platea)7"/>
      <sheetName val="Rest__Buf__y_Cocina7"/>
      <sheetName val="Poblado_comercial7"/>
      <sheetName val="Club_de_Tennis7"/>
      <sheetName val="Club_de_Piscina7"/>
      <sheetName val="Club_de_Playa7"/>
      <sheetName val="Resumen_(2)7"/>
      <sheetName val="Salón_de_Conv_7"/>
      <sheetName val="Rest__Especialidades7"/>
      <sheetName val="Edificio_de_Servicios7"/>
      <sheetName val="PLOM__EXTERIOR7"/>
      <sheetName val="ILUM__EXTERIOR7"/>
      <sheetName val="A_C_7"/>
      <sheetName val="adicional_elect_7"/>
      <sheetName val="Osiades_Est_6"/>
      <sheetName val="Analisis_RELLENO6"/>
      <sheetName val="M_O_6"/>
      <sheetName val="Ins_26"/>
      <sheetName val="Club_Ejec_5"/>
      <sheetName val="Edif__Hab_5"/>
      <sheetName val="Edif__Hab__(Platea)5"/>
      <sheetName val="Rest__Buf__y_Cocina5"/>
      <sheetName val="Poblado_comercial5"/>
      <sheetName val="Club_de_Tennis5"/>
      <sheetName val="Club_de_Piscina5"/>
      <sheetName val="Club_de_Playa5"/>
      <sheetName val="Resumen_(2)5"/>
      <sheetName val="Salón_de_Conv_5"/>
      <sheetName val="Rest__Especialidades5"/>
      <sheetName val="Edificio_de_Servicios5"/>
      <sheetName val="PLOM__EXTERIOR5"/>
      <sheetName val="ILUM__EXTERIOR5"/>
      <sheetName val="A_C_5"/>
      <sheetName val="adicional_elect_5"/>
      <sheetName val="Osiades_Est_4"/>
      <sheetName val="Analisis_RELLENO4"/>
      <sheetName val="M_O_4"/>
      <sheetName val="Ins_24"/>
      <sheetName val="Club_Ejec_6"/>
      <sheetName val="Edif__Hab_6"/>
      <sheetName val="Edif__Hab__(Platea)6"/>
      <sheetName val="Rest__Buf__y_Cocina6"/>
      <sheetName val="Poblado_comercial6"/>
      <sheetName val="Club_de_Tennis6"/>
      <sheetName val="Club_de_Piscina6"/>
      <sheetName val="Club_de_Playa6"/>
      <sheetName val="Resumen_(2)6"/>
      <sheetName val="Salón_de_Conv_6"/>
      <sheetName val="Rest__Especialidades6"/>
      <sheetName val="Edificio_de_Servicios6"/>
      <sheetName val="PLOM__EXTERIOR6"/>
      <sheetName val="ILUM__EXTERIOR6"/>
      <sheetName val="A_C_6"/>
      <sheetName val="adicional_elect_6"/>
      <sheetName val="Osiades_Est_5"/>
      <sheetName val="Analisis_RELLENO5"/>
      <sheetName val="M_O_5"/>
      <sheetName val="Ins_25"/>
      <sheetName val="Club_Ejec_8"/>
      <sheetName val="Edif__Hab_8"/>
      <sheetName val="Edif__Hab__(Platea)8"/>
      <sheetName val="Rest__Buf__y_Cocina8"/>
      <sheetName val="Poblado_comercial8"/>
      <sheetName val="Club_de_Tennis8"/>
      <sheetName val="Club_de_Piscina8"/>
      <sheetName val="Club_de_Playa8"/>
      <sheetName val="Resumen_(2)8"/>
      <sheetName val="Salón_de_Conv_8"/>
      <sheetName val="Rest__Especialidades8"/>
      <sheetName val="Edificio_de_Servicios8"/>
      <sheetName val="PLOM__EXTERIOR8"/>
      <sheetName val="ILUM__EXTERIOR8"/>
      <sheetName val="A_C_8"/>
      <sheetName val="adicional_elect_8"/>
      <sheetName val="Osiades_Est_7"/>
      <sheetName val="Analisis_RELLENO7"/>
      <sheetName val="M_O_7"/>
      <sheetName val="Ins_27"/>
      <sheetName val="Club_Ejec_9"/>
      <sheetName val="Edif__Hab_9"/>
      <sheetName val="Edif__Hab__(Platea)9"/>
      <sheetName val="Rest__Buf__y_Cocina9"/>
      <sheetName val="Poblado_comercial9"/>
      <sheetName val="Club_de_Tennis9"/>
      <sheetName val="Club_de_Piscina9"/>
      <sheetName val="Club_de_Playa9"/>
      <sheetName val="Resumen_(2)9"/>
      <sheetName val="Salón_de_Conv_9"/>
      <sheetName val="Rest__Especialidades9"/>
      <sheetName val="Edificio_de_Servicios9"/>
      <sheetName val="PLOM__EXTERIOR9"/>
      <sheetName val="ILUM__EXTERIOR9"/>
      <sheetName val="A_C_9"/>
      <sheetName val="adicional_elect_9"/>
      <sheetName val="Osiades_Est_8"/>
      <sheetName val="Analisis_RELLENO8"/>
      <sheetName val="M_O_8"/>
      <sheetName val="Ins_28"/>
      <sheetName val="Club_Ejec_10"/>
      <sheetName val="Edif__Hab_10"/>
      <sheetName val="Edif__Hab__(Platea)10"/>
      <sheetName val="Rest__Buf__y_Cocina10"/>
      <sheetName val="Poblado_comercial10"/>
      <sheetName val="Club_de_Tennis10"/>
      <sheetName val="Club_de_Piscina10"/>
      <sheetName val="Club_de_Playa10"/>
      <sheetName val="Resumen_(2)10"/>
      <sheetName val="Salón_de_Conv_10"/>
      <sheetName val="Rest__Especialidades10"/>
      <sheetName val="Edificio_de_Servicios10"/>
      <sheetName val="PLOM__EXTERIOR10"/>
      <sheetName val="ILUM__EXTERIOR10"/>
      <sheetName val="A_C_10"/>
      <sheetName val="adicional_elect_10"/>
      <sheetName val="Osiades_Est_9"/>
      <sheetName val="Analisis_RELLENO9"/>
      <sheetName val="M_O_9"/>
      <sheetName val="Ins_29"/>
      <sheetName val="Club_Ejec_11"/>
      <sheetName val="Edif__Hab_11"/>
      <sheetName val="Edif__Hab__(Platea)11"/>
      <sheetName val="Rest__Buf__y_Cocina11"/>
      <sheetName val="Poblado_comercial11"/>
      <sheetName val="Club_de_Tennis11"/>
      <sheetName val="Club_de_Piscina11"/>
      <sheetName val="Club_de_Playa11"/>
      <sheetName val="Resumen_(2)11"/>
      <sheetName val="Salón_de_Conv_11"/>
      <sheetName val="Rest__Especialidades11"/>
      <sheetName val="Edificio_de_Servicios11"/>
      <sheetName val="PLOM__EXTERIOR11"/>
      <sheetName val="ILUM__EXTERIOR11"/>
      <sheetName val="A_C_11"/>
      <sheetName val="adicional_elect_11"/>
      <sheetName val="Osiades_Est_10"/>
      <sheetName val="Analisis_RELLENO10"/>
      <sheetName val="M_O_10"/>
      <sheetName val="Ins_210"/>
      <sheetName val="Club_Ejec_12"/>
      <sheetName val="Edif__Hab_12"/>
      <sheetName val="Edif__Hab__(Platea)12"/>
      <sheetName val="Rest__Buf__y_Cocina12"/>
      <sheetName val="Poblado_comercial12"/>
      <sheetName val="Club_de_Tennis12"/>
      <sheetName val="Club_de_Piscina12"/>
      <sheetName val="Club_de_Playa12"/>
      <sheetName val="Resumen_(2)12"/>
      <sheetName val="Salón_de_Conv_12"/>
      <sheetName val="Rest__Especialidades12"/>
      <sheetName val="Edificio_de_Servicios12"/>
      <sheetName val="PLOM__EXTERIOR12"/>
      <sheetName val="ILUM__EXTERIOR12"/>
      <sheetName val="A_C_12"/>
      <sheetName val="adicional_elect_12"/>
      <sheetName val="Osiades_Est_11"/>
      <sheetName val="Analisis_RELLENO11"/>
      <sheetName val="M_O_11"/>
      <sheetName val="Ins_211"/>
      <sheetName val="Precio"/>
    </sheetNames>
    <sheetDataSet>
      <sheetData sheetId="0" refreshError="1">
        <row r="4">
          <cell r="F4">
            <v>1</v>
          </cell>
        </row>
        <row r="79">
          <cell r="E79">
            <v>155</v>
          </cell>
        </row>
        <row r="198">
          <cell r="E198">
            <v>55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/>
      <sheetData sheetId="1"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Desvio Alcant.  Potable"/>
      <sheetName val="Hoja1"/>
      <sheetName val="Const. desvio alc. pot. M. gome"/>
      <sheetName val="Oficio"/>
    </sheetNames>
    <sheetDataSet>
      <sheetData sheetId="0">
        <row r="49">
          <cell r="I49">
            <v>125.8</v>
          </cell>
        </row>
      </sheetData>
      <sheetData sheetId="1"/>
      <sheetData sheetId="2"/>
      <sheetData sheetId="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  <row r="61">
          <cell r="D61">
            <v>1942.6108250000002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  <sheetName val="Presentacion_Hotel_Sunscape_"/>
      <sheetName val="Presentacion_Hotel_Sunscape_(2)"/>
      <sheetName val="Resumen_Hotel_Sunscape_II"/>
      <sheetName val="LOBBY_Y_AREA_DE_OFICINAS"/>
      <sheetName val="BAR_DE_LOBBY"/>
      <sheetName val="AREA_DE_ESPECTACULOS"/>
      <sheetName val="COMEDOR_RESTAURANT"/>
      <sheetName val="MODULO_DE_COCINA"/>
      <sheetName val="EXPLORERS_CLUB"/>
      <sheetName val="RESTAURANT_DE_PLAYA"/>
      <sheetName val="CENTRO_SPA_Y_GIMNASIO"/>
      <sheetName val="EDIF__VEST__Y_OFICINAS_DE_PERS_"/>
      <sheetName val="PALAPAS_DEPORTES_ACUATICOS"/>
      <sheetName val="EDIFICIO_DE_PERSONAL"/>
      <sheetName val="PALAPA_WET_BAR"/>
      <sheetName val="PALAPA_BAR"/>
      <sheetName val="EDIFICIO_DE_EMPLEADOS_I"/>
      <sheetName val="EDIFICIO_DE_EMPLEADOS_II"/>
      <sheetName val="PALAPAS_DEPORTES"/>
      <sheetName val="PALAPA_WC_Y_TOALLAS"/>
      <sheetName val="TEMPLETE_DE_BODAS"/>
      <sheetName val="COFEE_BAR"/>
      <sheetName val="AREAS_EXT_CAMINOSY_CALLES_HOTEL"/>
      <sheetName val="CANCHA_DE_FUBOLITO"/>
      <sheetName val="CANCHA_DE_TENNIS"/>
      <sheetName val="CASETA_GUARDIAN"/>
      <sheetName val="Muros_Interiores_h=2_8_m_"/>
      <sheetName val="Hormigones_Bavaro"/>
      <sheetName val="Listado_Equipos_a_utilizar"/>
      <sheetName val="Presentacion_Hotel_Sunscape_1"/>
      <sheetName val="Presentacion_Hotel_Sunscape_(21"/>
      <sheetName val="Resumen_Hotel_Sunscape_II1"/>
      <sheetName val="LOBBY_Y_AREA_DE_OFICINAS1"/>
      <sheetName val="BAR_DE_LOBBY1"/>
      <sheetName val="AREA_DE_ESPECTACULOS1"/>
      <sheetName val="COMEDOR_RESTAURANT1"/>
      <sheetName val="MODULO_DE_COCINA1"/>
      <sheetName val="EXPLORERS_CLUB1"/>
      <sheetName val="RESTAURANT_DE_PLAYA1"/>
      <sheetName val="CENTRO_SPA_Y_GIMNASIO1"/>
      <sheetName val="EDIF__VEST__Y_OFICINAS_DE_PERS1"/>
      <sheetName val="PALAPAS_DEPORTES_ACUATICOS1"/>
      <sheetName val="EDIFICIO_DE_PERSONAL1"/>
      <sheetName val="PALAPA_WET_BAR1"/>
      <sheetName val="PALAPA_BAR1"/>
      <sheetName val="EDIFICIO_DE_EMPLEADOS_I1"/>
      <sheetName val="EDIFICIO_DE_EMPLEADOS_II1"/>
      <sheetName val="PALAPAS_DEPORTES1"/>
      <sheetName val="PALAPA_WC_Y_TOALLAS1"/>
      <sheetName val="TEMPLETE_DE_BODAS1"/>
      <sheetName val="COFEE_BAR1"/>
      <sheetName val="AREAS_EXT_CAMINOSY_CALLES_HOTE1"/>
      <sheetName val="CANCHA_DE_FUBOLITO1"/>
      <sheetName val="CANCHA_DE_TENNIS1"/>
      <sheetName val="CASETA_GUARDIAN1"/>
      <sheetName val="Muros_Interiores_h=2_8_m_1"/>
      <sheetName val="Hormigones_Bavaro1"/>
      <sheetName val="Listado_Equipos_a_utilizar1"/>
      <sheetName val="Presentacion_Hotel_Sunscape_3"/>
      <sheetName val="Presentacion_Hotel_Sunscape_(23"/>
      <sheetName val="Resumen_Hotel_Sunscape_II3"/>
      <sheetName val="LOBBY_Y_AREA_DE_OFICINAS3"/>
      <sheetName val="BAR_DE_LOBBY3"/>
      <sheetName val="AREA_DE_ESPECTACULOS3"/>
      <sheetName val="COMEDOR_RESTAURANT3"/>
      <sheetName val="MODULO_DE_COCINA3"/>
      <sheetName val="EXPLORERS_CLUB3"/>
      <sheetName val="RESTAURANT_DE_PLAYA3"/>
      <sheetName val="CENTRO_SPA_Y_GIMNASIO3"/>
      <sheetName val="EDIF__VEST__Y_OFICINAS_DE_PERS3"/>
      <sheetName val="PALAPAS_DEPORTES_ACUATICOS3"/>
      <sheetName val="EDIFICIO_DE_PERSONAL3"/>
      <sheetName val="PALAPA_WET_BAR3"/>
      <sheetName val="PALAPA_BAR3"/>
      <sheetName val="EDIFICIO_DE_EMPLEADOS_I3"/>
      <sheetName val="EDIFICIO_DE_EMPLEADOS_II3"/>
      <sheetName val="PALAPAS_DEPORTES3"/>
      <sheetName val="PALAPA_WC_Y_TOALLAS3"/>
      <sheetName val="TEMPLETE_DE_BODAS3"/>
      <sheetName val="COFEE_BAR3"/>
      <sheetName val="AREAS_EXT_CAMINOSY_CALLES_HOTE3"/>
      <sheetName val="CANCHA_DE_FUBOLITO3"/>
      <sheetName val="CANCHA_DE_TENNIS3"/>
      <sheetName val="CASETA_GUARDIAN3"/>
      <sheetName val="Muros_Interiores_h=2_8_m_3"/>
      <sheetName val="Hormigones_Bavaro3"/>
      <sheetName val="Presentacion_Hotel_Sunscape_2"/>
      <sheetName val="Presentacion_Hotel_Sunscape_(22"/>
      <sheetName val="Resumen_Hotel_Sunscape_II2"/>
      <sheetName val="LOBBY_Y_AREA_DE_OFICINAS2"/>
      <sheetName val="BAR_DE_LOBBY2"/>
      <sheetName val="AREA_DE_ESPECTACULOS2"/>
      <sheetName val="COMEDOR_RESTAURANT2"/>
      <sheetName val="MODULO_DE_COCINA2"/>
      <sheetName val="EXPLORERS_CLUB2"/>
      <sheetName val="RESTAURANT_DE_PLAYA2"/>
      <sheetName val="CENTRO_SPA_Y_GIMNASIO2"/>
      <sheetName val="EDIF__VEST__Y_OFICINAS_DE_PERS2"/>
      <sheetName val="PALAPAS_DEPORTES_ACUATICOS2"/>
      <sheetName val="EDIFICIO_DE_PERSONAL2"/>
      <sheetName val="PALAPA_WET_BAR2"/>
      <sheetName val="PALAPA_BAR2"/>
      <sheetName val="EDIFICIO_DE_EMPLEADOS_I2"/>
      <sheetName val="EDIFICIO_DE_EMPLEADOS_II2"/>
      <sheetName val="PALAPAS_DEPORTES2"/>
      <sheetName val="PALAPA_WC_Y_TOALLAS2"/>
      <sheetName val="TEMPLETE_DE_BODAS2"/>
      <sheetName val="COFEE_BAR2"/>
      <sheetName val="AREAS_EXT_CAMINOSY_CALLES_HOTE2"/>
      <sheetName val="CANCHA_DE_FUBOLITO2"/>
      <sheetName val="CANCHA_DE_TENNIS2"/>
      <sheetName val="CASETA_GUARDIAN2"/>
      <sheetName val="Muros_Interiores_h=2_8_m_2"/>
      <sheetName val="Hormigones_Bavaro2"/>
      <sheetName val="Listado_Equipos_a_utilizar2"/>
      <sheetName val="Presentacion_Hotel_Sunscape_4"/>
      <sheetName val="Presentacion_Hotel_Sunscape_(24"/>
      <sheetName val="Resumen_Hotel_Sunscape_II4"/>
      <sheetName val="LOBBY_Y_AREA_DE_OFICINAS4"/>
      <sheetName val="BAR_DE_LOBBY4"/>
      <sheetName val="AREA_DE_ESPECTACULOS4"/>
      <sheetName val="COMEDOR_RESTAURANT4"/>
      <sheetName val="MODULO_DE_COCINA4"/>
      <sheetName val="EXPLORERS_CLUB4"/>
      <sheetName val="RESTAURANT_DE_PLAYA4"/>
      <sheetName val="CENTRO_SPA_Y_GIMNASIO4"/>
      <sheetName val="EDIF__VEST__Y_OFICINAS_DE_PERS4"/>
      <sheetName val="PALAPAS_DEPORTES_ACUATICOS4"/>
      <sheetName val="EDIFICIO_DE_PERSONAL4"/>
      <sheetName val="PALAPA_WET_BAR4"/>
      <sheetName val="PALAPA_BAR4"/>
      <sheetName val="EDIFICIO_DE_EMPLEADOS_I4"/>
      <sheetName val="EDIFICIO_DE_EMPLEADOS_II4"/>
      <sheetName val="PALAPAS_DEPORTES4"/>
      <sheetName val="PALAPA_WC_Y_TOALLAS4"/>
      <sheetName val="TEMPLETE_DE_BODAS4"/>
      <sheetName val="COFEE_BAR4"/>
      <sheetName val="AREAS_EXT_CAMINOSY_CALLES_HOTE4"/>
      <sheetName val="CANCHA_DE_FUBOLITO4"/>
      <sheetName val="CANCHA_DE_TENNIS4"/>
      <sheetName val="CASETA_GUARDIAN4"/>
      <sheetName val="Muros_Interiores_h=2_8_m_4"/>
      <sheetName val="Hormigones_Bavaro4"/>
      <sheetName val="Listado_Equipos_a_utilizar3"/>
      <sheetName val="Presentacion_Hotel_Sunscape_7"/>
      <sheetName val="Presentacion_Hotel_Sunscape_(27"/>
      <sheetName val="Resumen_Hotel_Sunscape_II7"/>
      <sheetName val="LOBBY_Y_AREA_DE_OFICINAS7"/>
      <sheetName val="BAR_DE_LOBBY7"/>
      <sheetName val="AREA_DE_ESPECTACULOS7"/>
      <sheetName val="COMEDOR_RESTAURANT7"/>
      <sheetName val="MODULO_DE_COCINA7"/>
      <sheetName val="EXPLORERS_CLUB7"/>
      <sheetName val="RESTAURANT_DE_PLAYA7"/>
      <sheetName val="CENTRO_SPA_Y_GIMNASIO7"/>
      <sheetName val="EDIF__VEST__Y_OFICINAS_DE_PERS7"/>
      <sheetName val="PALAPAS_DEPORTES_ACUATICOS7"/>
      <sheetName val="EDIFICIO_DE_PERSONAL7"/>
      <sheetName val="PALAPA_WET_BAR7"/>
      <sheetName val="PALAPA_BAR7"/>
      <sheetName val="EDIFICIO_DE_EMPLEADOS_I7"/>
      <sheetName val="EDIFICIO_DE_EMPLEADOS_II7"/>
      <sheetName val="PALAPAS_DEPORTES7"/>
      <sheetName val="PALAPA_WC_Y_TOALLAS7"/>
      <sheetName val="TEMPLETE_DE_BODAS7"/>
      <sheetName val="COFEE_BAR7"/>
      <sheetName val="AREAS_EXT_CAMINOSY_CALLES_HOTE7"/>
      <sheetName val="CANCHA_DE_FUBOLITO7"/>
      <sheetName val="CANCHA_DE_TENNIS7"/>
      <sheetName val="CASETA_GUARDIAN7"/>
      <sheetName val="Muros_Interiores_h=2_8_m_7"/>
      <sheetName val="Hormigones_Bavaro7"/>
      <sheetName val="Listado_Equipos_a_utilizar6"/>
      <sheetName val="Presentacion_Hotel_Sunscape_5"/>
      <sheetName val="Presentacion_Hotel_Sunscape_(25"/>
      <sheetName val="Resumen_Hotel_Sunscape_II5"/>
      <sheetName val="LOBBY_Y_AREA_DE_OFICINAS5"/>
      <sheetName val="BAR_DE_LOBBY5"/>
      <sheetName val="AREA_DE_ESPECTACULOS5"/>
      <sheetName val="COMEDOR_RESTAURANT5"/>
      <sheetName val="MODULO_DE_COCINA5"/>
      <sheetName val="EXPLORERS_CLUB5"/>
      <sheetName val="RESTAURANT_DE_PLAYA5"/>
      <sheetName val="CENTRO_SPA_Y_GIMNASIO5"/>
      <sheetName val="EDIF__VEST__Y_OFICINAS_DE_PERS5"/>
      <sheetName val="PALAPAS_DEPORTES_ACUATICOS5"/>
      <sheetName val="EDIFICIO_DE_PERSONAL5"/>
      <sheetName val="PALAPA_WET_BAR5"/>
      <sheetName val="PALAPA_BAR5"/>
      <sheetName val="EDIFICIO_DE_EMPLEADOS_I5"/>
      <sheetName val="EDIFICIO_DE_EMPLEADOS_II5"/>
      <sheetName val="PALAPAS_DEPORTES5"/>
      <sheetName val="PALAPA_WC_Y_TOALLAS5"/>
      <sheetName val="TEMPLETE_DE_BODAS5"/>
      <sheetName val="COFEE_BAR5"/>
      <sheetName val="AREAS_EXT_CAMINOSY_CALLES_HOTE5"/>
      <sheetName val="CANCHA_DE_FUBOLITO5"/>
      <sheetName val="CANCHA_DE_TENNIS5"/>
      <sheetName val="CASETA_GUARDIAN5"/>
      <sheetName val="Muros_Interiores_h=2_8_m_5"/>
      <sheetName val="Hormigones_Bavaro5"/>
      <sheetName val="Listado_Equipos_a_utilizar4"/>
      <sheetName val="Presentacion_Hotel_Sunscape_6"/>
      <sheetName val="Presentacion_Hotel_Sunscape_(26"/>
      <sheetName val="Resumen_Hotel_Sunscape_II6"/>
      <sheetName val="LOBBY_Y_AREA_DE_OFICINAS6"/>
      <sheetName val="BAR_DE_LOBBY6"/>
      <sheetName val="AREA_DE_ESPECTACULOS6"/>
      <sheetName val="COMEDOR_RESTAURANT6"/>
      <sheetName val="MODULO_DE_COCINA6"/>
      <sheetName val="EXPLORERS_CLUB6"/>
      <sheetName val="RESTAURANT_DE_PLAYA6"/>
      <sheetName val="CENTRO_SPA_Y_GIMNASIO6"/>
      <sheetName val="EDIF__VEST__Y_OFICINAS_DE_PERS6"/>
      <sheetName val="PALAPAS_DEPORTES_ACUATICOS6"/>
      <sheetName val="EDIFICIO_DE_PERSONAL6"/>
      <sheetName val="PALAPA_WET_BAR6"/>
      <sheetName val="PALAPA_BAR6"/>
      <sheetName val="EDIFICIO_DE_EMPLEADOS_I6"/>
      <sheetName val="EDIFICIO_DE_EMPLEADOS_II6"/>
      <sheetName val="PALAPAS_DEPORTES6"/>
      <sheetName val="PALAPA_WC_Y_TOALLAS6"/>
      <sheetName val="TEMPLETE_DE_BODAS6"/>
      <sheetName val="COFEE_BAR6"/>
      <sheetName val="AREAS_EXT_CAMINOSY_CALLES_HOTE6"/>
      <sheetName val="CANCHA_DE_FUBOLITO6"/>
      <sheetName val="CANCHA_DE_TENNIS6"/>
      <sheetName val="CASETA_GUARDIAN6"/>
      <sheetName val="Muros_Interiores_h=2_8_m_6"/>
      <sheetName val="Hormigones_Bavaro6"/>
      <sheetName val="Listado_Equipos_a_utilizar5"/>
      <sheetName val="Presentacion_Hotel_Sunscape_8"/>
      <sheetName val="Presentacion_Hotel_Sunscape_(28"/>
      <sheetName val="Resumen_Hotel_Sunscape_II8"/>
      <sheetName val="LOBBY_Y_AREA_DE_OFICINAS8"/>
      <sheetName val="BAR_DE_LOBBY8"/>
      <sheetName val="AREA_DE_ESPECTACULOS8"/>
      <sheetName val="COMEDOR_RESTAURANT8"/>
      <sheetName val="MODULO_DE_COCINA8"/>
      <sheetName val="EXPLORERS_CLUB8"/>
      <sheetName val="RESTAURANT_DE_PLAYA8"/>
      <sheetName val="CENTRO_SPA_Y_GIMNASIO8"/>
      <sheetName val="EDIF__VEST__Y_OFICINAS_DE_PERS8"/>
      <sheetName val="PALAPAS_DEPORTES_ACUATICOS8"/>
      <sheetName val="EDIFICIO_DE_PERSONAL8"/>
      <sheetName val="PALAPA_WET_BAR8"/>
      <sheetName val="PALAPA_BAR8"/>
      <sheetName val="EDIFICIO_DE_EMPLEADOS_I8"/>
      <sheetName val="EDIFICIO_DE_EMPLEADOS_II8"/>
      <sheetName val="PALAPAS_DEPORTES8"/>
      <sheetName val="PALAPA_WC_Y_TOALLAS8"/>
      <sheetName val="TEMPLETE_DE_BODAS8"/>
      <sheetName val="COFEE_BAR8"/>
      <sheetName val="AREAS_EXT_CAMINOSY_CALLES_HOTE8"/>
      <sheetName val="CANCHA_DE_FUBOLITO8"/>
      <sheetName val="CANCHA_DE_TENNIS8"/>
      <sheetName val="CASETA_GUARDIAN8"/>
      <sheetName val="Muros_Interiores_h=2_8_m_8"/>
      <sheetName val="Hormigones_Bavaro8"/>
      <sheetName val="Listado_Equipos_a_utilizar7"/>
      <sheetName val="Presentacion_Hotel_Sunscape_9"/>
      <sheetName val="Presentacion_Hotel_Sunscape_(29"/>
      <sheetName val="Resumen_Hotel_Sunscape_II9"/>
      <sheetName val="LOBBY_Y_AREA_DE_OFICINAS9"/>
      <sheetName val="BAR_DE_LOBBY9"/>
      <sheetName val="AREA_DE_ESPECTACULOS9"/>
      <sheetName val="COMEDOR_RESTAURANT9"/>
      <sheetName val="MODULO_DE_COCINA9"/>
      <sheetName val="EXPLORERS_CLUB9"/>
      <sheetName val="RESTAURANT_DE_PLAYA9"/>
      <sheetName val="CENTRO_SPA_Y_GIMNASIO9"/>
      <sheetName val="EDIF__VEST__Y_OFICINAS_DE_PERS9"/>
      <sheetName val="PALAPAS_DEPORTES_ACUATICOS9"/>
      <sheetName val="EDIFICIO_DE_PERSONAL9"/>
      <sheetName val="PALAPA_WET_BAR9"/>
      <sheetName val="PALAPA_BAR9"/>
      <sheetName val="EDIFICIO_DE_EMPLEADOS_I9"/>
      <sheetName val="EDIFICIO_DE_EMPLEADOS_II9"/>
      <sheetName val="PALAPAS_DEPORTES9"/>
      <sheetName val="PALAPA_WC_Y_TOALLAS9"/>
      <sheetName val="TEMPLETE_DE_BODAS9"/>
      <sheetName val="COFEE_BAR9"/>
      <sheetName val="AREAS_EXT_CAMINOSY_CALLES_HOTE9"/>
      <sheetName val="CANCHA_DE_FUBOLITO9"/>
      <sheetName val="CANCHA_DE_TENNIS9"/>
      <sheetName val="CASETA_GUARDIAN9"/>
      <sheetName val="Muros_Interiores_h=2_8_m_9"/>
      <sheetName val="Hormigones_Bavaro9"/>
      <sheetName val="Listado_Equipos_a_utilizar8"/>
      <sheetName val="Presentacion_Hotel_Sunscape_10"/>
      <sheetName val="Presentacion_Hotel_Sunscape_(10"/>
      <sheetName val="Resumen_Hotel_Sunscape_II10"/>
      <sheetName val="LOBBY_Y_AREA_DE_OFICINAS10"/>
      <sheetName val="BAR_DE_LOBBY10"/>
      <sheetName val="AREA_DE_ESPECTACULOS10"/>
      <sheetName val="COMEDOR_RESTAURANT10"/>
      <sheetName val="MODULO_DE_COCINA10"/>
      <sheetName val="EXPLORERS_CLUB10"/>
      <sheetName val="RESTAURANT_DE_PLAYA10"/>
      <sheetName val="CENTRO_SPA_Y_GIMNASIO10"/>
      <sheetName val="EDIF__VEST__Y_OFICINAS_DE_PER10"/>
      <sheetName val="PALAPAS_DEPORTES_ACUATICOS10"/>
      <sheetName val="EDIFICIO_DE_PERSONAL10"/>
      <sheetName val="PALAPA_WET_BAR10"/>
      <sheetName val="PALAPA_BAR10"/>
      <sheetName val="EDIFICIO_DE_EMPLEADOS_I10"/>
      <sheetName val="EDIFICIO_DE_EMPLEADOS_II10"/>
      <sheetName val="PALAPAS_DEPORTES10"/>
      <sheetName val="PALAPA_WC_Y_TOALLAS10"/>
      <sheetName val="TEMPLETE_DE_BODAS10"/>
      <sheetName val="COFEE_BAR10"/>
      <sheetName val="AREAS_EXT_CAMINOSY_CALLES_HOT10"/>
      <sheetName val="CANCHA_DE_FUBOLITO10"/>
      <sheetName val="CANCHA_DE_TENNIS10"/>
      <sheetName val="CASETA_GUARDIAN10"/>
      <sheetName val="Muros_Interiores_h=2_8_m_10"/>
      <sheetName val="Hormigones_Bavaro10"/>
      <sheetName val="Listado_Equipos_a_utilizar9"/>
      <sheetName val="Presentacion_Hotel_Sunscape_11"/>
      <sheetName val="Presentacion_Hotel_Sunscape_(11"/>
      <sheetName val="Resumen_Hotel_Sunscape_II11"/>
      <sheetName val="LOBBY_Y_AREA_DE_OFICINAS11"/>
      <sheetName val="BAR_DE_LOBBY11"/>
      <sheetName val="AREA_DE_ESPECTACULOS11"/>
      <sheetName val="COMEDOR_RESTAURANT11"/>
      <sheetName val="MODULO_DE_COCINA11"/>
      <sheetName val="EXPLORERS_CLUB11"/>
      <sheetName val="RESTAURANT_DE_PLAYA11"/>
      <sheetName val="CENTRO_SPA_Y_GIMNASIO11"/>
      <sheetName val="EDIF__VEST__Y_OFICINAS_DE_PER11"/>
      <sheetName val="PALAPAS_DEPORTES_ACUATICOS11"/>
      <sheetName val="EDIFICIO_DE_PERSONAL11"/>
      <sheetName val="PALAPA_WET_BAR11"/>
      <sheetName val="PALAPA_BAR11"/>
      <sheetName val="EDIFICIO_DE_EMPLEADOS_I11"/>
      <sheetName val="EDIFICIO_DE_EMPLEADOS_II11"/>
      <sheetName val="PALAPAS_DEPORTES11"/>
      <sheetName val="PALAPA_WC_Y_TOALLAS11"/>
      <sheetName val="TEMPLETE_DE_BODAS11"/>
      <sheetName val="COFEE_BAR11"/>
      <sheetName val="AREAS_EXT_CAMINOSY_CALLES_HOT11"/>
      <sheetName val="CANCHA_DE_FUBOLITO11"/>
      <sheetName val="CANCHA_DE_TENNIS11"/>
      <sheetName val="CASETA_GUARDIAN11"/>
      <sheetName val="Muros_Interiores_h=2_8_m_11"/>
      <sheetName val="Hormigones_Bavaro11"/>
      <sheetName val="Listado_Equipos_a_utilizar10"/>
      <sheetName val="Presentacion_Hotel_Sunscape_12"/>
      <sheetName val="Presentacion_Hotel_Sunscape_(12"/>
      <sheetName val="Resumen_Hotel_Sunscape_II12"/>
      <sheetName val="LOBBY_Y_AREA_DE_OFICINAS12"/>
      <sheetName val="BAR_DE_LOBBY12"/>
      <sheetName val="AREA_DE_ESPECTACULOS12"/>
      <sheetName val="COMEDOR_RESTAURANT12"/>
      <sheetName val="MODULO_DE_COCINA12"/>
      <sheetName val="EXPLORERS_CLUB12"/>
      <sheetName val="RESTAURANT_DE_PLAYA12"/>
      <sheetName val="CENTRO_SPA_Y_GIMNASIO12"/>
      <sheetName val="EDIF__VEST__Y_OFICINAS_DE_PER12"/>
      <sheetName val="PALAPAS_DEPORTES_ACUATICOS12"/>
      <sheetName val="EDIFICIO_DE_PERSONAL12"/>
      <sheetName val="PALAPA_WET_BAR12"/>
      <sheetName val="PALAPA_BAR12"/>
      <sheetName val="EDIFICIO_DE_EMPLEADOS_I12"/>
      <sheetName val="EDIFICIO_DE_EMPLEADOS_II12"/>
      <sheetName val="PALAPAS_DEPORTES12"/>
      <sheetName val="PALAPA_WC_Y_TOALLAS12"/>
      <sheetName val="TEMPLETE_DE_BODAS12"/>
      <sheetName val="COFEE_BAR12"/>
      <sheetName val="AREAS_EXT_CAMINOSY_CALLES_HOT12"/>
      <sheetName val="CANCHA_DE_FUBOLITO12"/>
      <sheetName val="CANCHA_DE_TENNIS12"/>
      <sheetName val="CASETA_GUARDIAN12"/>
      <sheetName val="Muros_Interiores_h=2_8_m_12"/>
      <sheetName val="Hormigones_Bavaro12"/>
      <sheetName val="Listado_Equipos_a_utilizar11"/>
      <sheetName val="Datos a Project"/>
      <sheetName val="ANA"/>
      <sheetName val="Ins"/>
      <sheetName val="M.O."/>
      <sheetName val="PU-B-GS"/>
      <sheetName val="Cabañas simple Tipo 3"/>
      <sheetName val="Cabañas Vice Presidenciales"/>
      <sheetName val="ANALISIS STO DGO"/>
      <sheetName val="ANALISIS ENTREGABLE"/>
      <sheetName val="I.HORMIGON"/>
      <sheetName val="Precios"/>
      <sheetName val="a"/>
      <sheetName val="Presentacion_Hotel_Sunscape_13"/>
      <sheetName val="Presentacion_Hotel_Sunscape_(13"/>
      <sheetName val="Resumen_Hotel_Sunscape_II13"/>
      <sheetName val="LOBBY_Y_AREA_DE_OFICINAS13"/>
      <sheetName val="BAR_DE_LOBBY13"/>
      <sheetName val="AREA_DE_ESPECTACULOS13"/>
      <sheetName val="COMEDOR_RESTAURANT13"/>
      <sheetName val="MODULO_DE_COCINA13"/>
      <sheetName val="EXPLORERS_CLUB13"/>
      <sheetName val="RESTAURANT_DE_PLAYA13"/>
      <sheetName val="CENTRO_SPA_Y_GIMNASIO13"/>
      <sheetName val="EDIF__VEST__Y_OFICINAS_DE_PER13"/>
      <sheetName val="PALAPAS_DEPORTES_ACUATICOS13"/>
      <sheetName val="EDIFICIO_DE_PERSONAL13"/>
      <sheetName val="PALAPA_WET_BAR13"/>
      <sheetName val="PALAPA_BAR13"/>
      <sheetName val="EDIFICIO_DE_EMPLEADOS_I13"/>
      <sheetName val="EDIFICIO_DE_EMPLEADOS_II13"/>
      <sheetName val="PALAPAS_DEPORTES13"/>
      <sheetName val="PALAPA_WC_Y_TOALLAS13"/>
      <sheetName val="TEMPLETE_DE_BODAS13"/>
      <sheetName val="COFEE_BAR13"/>
      <sheetName val="AREAS_EXT_CAMINOSY_CALLES_HOT13"/>
      <sheetName val="CANCHA_DE_FUBOLITO13"/>
      <sheetName val="CANCHA_DE_TENNIS13"/>
      <sheetName val="CASETA_GUARDIAN13"/>
      <sheetName val="Muros_Interiores_h=2_8_m_13"/>
      <sheetName val="Hormigones_Bavaro13"/>
      <sheetName val="Listado_Equipos_a_utilizar12"/>
      <sheetName val="Presentacion_Hotel_Sunscape_14"/>
      <sheetName val="Presentacion_Hotel_Sunscape_(14"/>
      <sheetName val="Resumen_Hotel_Sunscape_II14"/>
      <sheetName val="LOBBY_Y_AREA_DE_OFICINAS14"/>
      <sheetName val="BAR_DE_LOBBY14"/>
      <sheetName val="AREA_DE_ESPECTACULOS14"/>
      <sheetName val="COMEDOR_RESTAURANT14"/>
      <sheetName val="MODULO_DE_COCINA14"/>
      <sheetName val="EXPLORERS_CLUB14"/>
      <sheetName val="RESTAURANT_DE_PLAYA14"/>
      <sheetName val="CENTRO_SPA_Y_GIMNASIO14"/>
      <sheetName val="EDIF__VEST__Y_OFICINAS_DE_PER14"/>
      <sheetName val="PALAPAS_DEPORTES_ACUATICOS14"/>
      <sheetName val="EDIFICIO_DE_PERSONAL14"/>
      <sheetName val="PALAPA_WET_BAR14"/>
      <sheetName val="PALAPA_BAR14"/>
      <sheetName val="EDIFICIO_DE_EMPLEADOS_I14"/>
      <sheetName val="EDIFICIO_DE_EMPLEADOS_II14"/>
      <sheetName val="PALAPAS_DEPORTES14"/>
      <sheetName val="PALAPA_WC_Y_TOALLAS14"/>
      <sheetName val="TEMPLETE_DE_BODAS14"/>
      <sheetName val="COFEE_BAR14"/>
      <sheetName val="AREAS_EXT_CAMINOSY_CALLES_HOT14"/>
      <sheetName val="CANCHA_DE_FUBOLITO14"/>
      <sheetName val="CANCHA_DE_TENNIS14"/>
      <sheetName val="CASETA_GUARDIAN14"/>
      <sheetName val="Muros_Interiores_h=2_8_m_14"/>
      <sheetName val="Hormigones_Bavaro14"/>
      <sheetName val="Listado_Equipos_a_utilizar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</sheetData>
      <sheetData sheetId="30">
        <row r="163">
          <cell r="D163">
            <v>4173.9325396235208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</sheetData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65">
          <cell r="C65">
            <v>3449.4880000000003</v>
          </cell>
        </row>
      </sheetData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>
        <row r="65">
          <cell r="C65">
            <v>3449.4880000000003</v>
          </cell>
        </row>
      </sheetData>
      <sheetData sheetId="477"/>
      <sheetData sheetId="478"/>
      <sheetData sheetId="479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#1"/>
      <sheetName val="PRESUPUESTO"/>
      <sheetName val="CANTIDADES"/>
      <sheetName val="I.HORMIGON"/>
      <sheetName val="MATERIALES"/>
      <sheetName val="OBRAMANO"/>
      <sheetName val="EQUIPOS"/>
      <sheetName val="Análisis"/>
      <sheetName val="I_HORMIGON"/>
      <sheetName val="CUBICACION_#1"/>
      <sheetName val="I_HORMIGON1"/>
      <sheetName val="I_HORMIGON2"/>
      <sheetName val="CUBICACION_#12"/>
      <sheetName val="I_HORMIGON5"/>
      <sheetName val="I_HORMIGON3"/>
      <sheetName val="CUBICACION_#11"/>
      <sheetName val="I_HORMIGON4"/>
      <sheetName val="CUBICACION_#13"/>
      <sheetName val="I_HORMIGON6"/>
      <sheetName val="I_HORMIGON7"/>
      <sheetName val="Mat"/>
      <sheetName val="anal term"/>
      <sheetName val="Jornal"/>
      <sheetName val="insumo"/>
      <sheetName val="Mezcla"/>
      <sheetName val="muros"/>
      <sheetName val="Insumos"/>
      <sheetName val="Analisis"/>
      <sheetName val="Hoja1"/>
      <sheetName val="Ins"/>
      <sheetName val="ANALISIS STO DGO"/>
      <sheetName val="Precios"/>
      <sheetName val="Sal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I_HORMIGON8"/>
      <sheetName val="CUBICACION_#14"/>
      <sheetName val="I_HORMIGON9"/>
      <sheetName val="INSU"/>
      <sheetName val="MO"/>
    </sheetNames>
    <sheetDataSet>
      <sheetData sheetId="0">
        <row r="10">
          <cell r="G10">
            <v>1682</v>
          </cell>
        </row>
      </sheetData>
      <sheetData sheetId="1">
        <row r="10">
          <cell r="G10">
            <v>1682</v>
          </cell>
        </row>
      </sheetData>
      <sheetData sheetId="2">
        <row r="10">
          <cell r="G10">
            <v>1682</v>
          </cell>
        </row>
      </sheetData>
      <sheetData sheetId="3" refreshError="1">
        <row r="10">
          <cell r="G10">
            <v>1682</v>
          </cell>
        </row>
        <row r="11">
          <cell r="G11">
            <v>139.19999999999999</v>
          </cell>
        </row>
        <row r="22">
          <cell r="G22">
            <v>29</v>
          </cell>
        </row>
        <row r="24">
          <cell r="G24">
            <v>232</v>
          </cell>
        </row>
        <row r="27">
          <cell r="G27">
            <v>696</v>
          </cell>
        </row>
        <row r="28">
          <cell r="G28">
            <v>580</v>
          </cell>
        </row>
        <row r="33">
          <cell r="G33">
            <v>580</v>
          </cell>
        </row>
        <row r="37">
          <cell r="G37">
            <v>6380</v>
          </cell>
        </row>
        <row r="40">
          <cell r="G40">
            <v>493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>
        <row r="10">
          <cell r="G10">
            <v>1682</v>
          </cell>
        </row>
      </sheetData>
      <sheetData sheetId="10">
        <row r="10">
          <cell r="G10">
            <v>1682</v>
          </cell>
        </row>
      </sheetData>
      <sheetData sheetId="11"/>
      <sheetData sheetId="12">
        <row r="10">
          <cell r="G10">
            <v>1682</v>
          </cell>
        </row>
      </sheetData>
      <sheetData sheetId="13"/>
      <sheetData sheetId="14">
        <row r="10">
          <cell r="G10">
            <v>1682</v>
          </cell>
        </row>
      </sheetData>
      <sheetData sheetId="15">
        <row r="10">
          <cell r="G10">
            <v>1682</v>
          </cell>
        </row>
      </sheetData>
      <sheetData sheetId="16"/>
      <sheetData sheetId="17">
        <row r="10">
          <cell r="G10">
            <v>1682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0">
          <cell r="G10">
            <v>1682</v>
          </cell>
        </row>
      </sheetData>
      <sheetData sheetId="26"/>
      <sheetData sheetId="27">
        <row r="10">
          <cell r="G10">
            <v>1682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>
        <row r="10">
          <cell r="G10">
            <v>1682</v>
          </cell>
        </row>
      </sheetData>
      <sheetData sheetId="41"/>
      <sheetData sheetId="42" refreshError="1"/>
      <sheetData sheetId="4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625">
          <cell r="D1625">
            <v>1624.9403733333334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  <sheetName val="BASICA EL MANI"/>
      <sheetName val="Resumen Precio Equipos"/>
      <sheetName val="o.m. y salarios"/>
      <sheetName val="materiales"/>
      <sheetName val="analisis sto dgo"/>
      <sheetName val="Aux__7_tub_36_PRIMERA-_CALLE_21"/>
      <sheetName val="Aux__6_tub_42_JVP_-_PRIMERA1"/>
      <sheetName val="AUX_5_TUB_36_CAÑADA1"/>
      <sheetName val="AUX_4_TUB_42_CAÑADA1"/>
      <sheetName val="Partidas_Presupuesto_1"/>
      <sheetName val="PRESUPUESTO_GENERAL1"/>
      <sheetName val="Presupuesto_Re-Estructurado1"/>
      <sheetName val="Analisis_Unitarios1"/>
      <sheetName val="Analisis_Unit__E-MTPT-004-01-02"/>
      <sheetName val="Tarifas_de_Alquiler_de_Equipo1"/>
      <sheetName val="Cargas_Sociales1"/>
      <sheetName val="auxiliar_1_TUB_42_C_CDL1"/>
      <sheetName val="Aux_2_TUB_601"/>
      <sheetName val="aux_3_TUB_42_C_JVP-PRIMERA1"/>
      <sheetName val="Total_Exc_1"/>
      <sheetName val="Exc__p'_Registros1"/>
      <sheetName val="Exc__p'_Imbornales1"/>
      <sheetName val="Exc__p'_Tub__24&quot;_H_A_1"/>
      <sheetName val="Exc__p'_Tub__42&quot;_H_A_1"/>
      <sheetName val="Exc__p'_Tub__60&quot;_H_A_1"/>
      <sheetName val="_Relleno_Compact_total1"/>
      <sheetName val="Sum__y_col__Relleno_Compact_1"/>
      <sheetName val="Sum__y_col_de_Relleno_registro1"/>
      <sheetName val="Sum__y_col_de_Relleno_Imb__1"/>
      <sheetName val="Sum__y_col_de_Relleno_Tub__241"/>
      <sheetName val="Sum__y_col__de_Mat__de_base1"/>
      <sheetName val="Bote_Mat__Exce_Reg_e_Imb1"/>
      <sheetName val="Registros_de_2_@_3_mts1"/>
      <sheetName val="_Desbroce_Solar_Desvio_Provisi1"/>
      <sheetName val="volumenes_de_cubicación1"/>
      <sheetName val="Reposicion_de_Contenes1"/>
      <sheetName val="Reposicion_Aceras1"/>
      <sheetName val="Sum__y_col__Tub__8&quot;_H_S__Agua_1"/>
      <sheetName val="Sum__y_col__Tub__24&quot;_H_A_1"/>
      <sheetName val="Sum__y_col__Tub__42&quot;_H_A__1"/>
      <sheetName val="Sum__y_col__Tub__60&quot;_H_A_1"/>
      <sheetName val="Limpieza_Campamento1"/>
      <sheetName val="Limpieza_continua_de_obra1"/>
      <sheetName val="Señalizacion_y_Control_de_Tran1"/>
      <sheetName val="Uso_de_bomba1"/>
      <sheetName val="Imbornales_3_Parrillas1"/>
      <sheetName val="Reposicion_Acometidas_Domicili1"/>
      <sheetName val="Limp__Tub__en_Tramo1"/>
      <sheetName val="Demolicion_Imbor__Existentes1"/>
      <sheetName val="Demolicion_Aceras_y_Contenes1"/>
      <sheetName val="Corte_Acera_Conten_p'_Imbor_1"/>
      <sheetName val="Corte_de_Asfalto1"/>
      <sheetName val="Analisis_de_Costos_Nuevos1"/>
      <sheetName val="Materiales_Y_MANO_DE_OBRA1"/>
      <sheetName val="Aux__7_tub_36_PRIMERA-_CALLE_20"/>
      <sheetName val="Aux__6_tub_42_JVP_-_PRIMERA"/>
      <sheetName val="AUX_5_TUB_36_CAÑADA"/>
      <sheetName val="AUX_4_TUB_42_CAÑADA"/>
      <sheetName val="Partidas_Presupuesto_"/>
      <sheetName val="PRESUPUESTO_GENERAL"/>
      <sheetName val="Presupuesto_Re-Estructurado"/>
      <sheetName val="Analisis_Unitarios"/>
      <sheetName val="Analisis_Unit__E-MTPT-004-01-01"/>
      <sheetName val="Tarifas_de_Alquiler_de_Equipo"/>
      <sheetName val="Cargas_Sociales"/>
      <sheetName val="auxiliar_1_TUB_42_C_CDL"/>
      <sheetName val="Aux_2_TUB_60"/>
      <sheetName val="aux_3_TUB_42_C_JVP-PRIMERA"/>
      <sheetName val="Total_Exc_"/>
      <sheetName val="Exc__p'_Registros"/>
      <sheetName val="Exc__p'_Imbornales"/>
      <sheetName val="Exc__p'_Tub__24&quot;_H_A_"/>
      <sheetName val="Exc__p'_Tub__42&quot;_H_A_"/>
      <sheetName val="Exc__p'_Tub__60&quot;_H_A_"/>
      <sheetName val="_Relleno_Compact_total"/>
      <sheetName val="Sum__y_col__Relleno_Compact_"/>
      <sheetName val="Sum__y_col_de_Relleno_registro_"/>
      <sheetName val="Sum__y_col_de_Relleno_Imb__"/>
      <sheetName val="Sum__y_col_de_Relleno_Tub__24"/>
      <sheetName val="Sum__y_col__de_Mat__de_base"/>
      <sheetName val="Bote_Mat__Exce_Reg_e_Imb"/>
      <sheetName val="Registros_de_2_@_3_mts"/>
      <sheetName val="_Desbroce_Solar_Desvio_Provisi_"/>
      <sheetName val="volumenes_de_cubicación"/>
      <sheetName val="Reposicion_de_Contenes"/>
      <sheetName val="Reposicion_Aceras"/>
      <sheetName val="Sum__y_col__Tub__8&quot;_H_S__Agua_N"/>
      <sheetName val="Sum__y_col__Tub__24&quot;_H_A_"/>
      <sheetName val="Sum__y_col__Tub__42&quot;_H_A__"/>
      <sheetName val="Sum__y_col__Tub__60&quot;_H_A_"/>
      <sheetName val="Limpieza_Campamento"/>
      <sheetName val="Limpieza_continua_de_obra"/>
      <sheetName val="Señalizacion_y_Control_de_Trans"/>
      <sheetName val="Uso_de_bomba"/>
      <sheetName val="Imbornales_3_Parrillas"/>
      <sheetName val="Reposicion_Acometidas_Domicilia"/>
      <sheetName val="Limp__Tub__en_Tramo"/>
      <sheetName val="Demolicion_Imbor__Existentes"/>
      <sheetName val="Demolicion_Aceras_y_Contenes"/>
      <sheetName val="Corte_Acera_Conten_p'_Imbor_"/>
      <sheetName val="Corte_de_Asfalto"/>
      <sheetName val="Analisis_de_Costos_Nuevos"/>
      <sheetName val="Materiales_Y_MANO_DE_OBRA"/>
      <sheetName val="Resumen_Precio_Equipos"/>
      <sheetName val="o_m__y_salarios"/>
      <sheetName val="Resumen_Precio_Equipos1"/>
      <sheetName val="o_m__y_salarios1"/>
      <sheetName val="Aux__7_tub_36_PRIMERA-_CALLE_22"/>
      <sheetName val="Aux__6_tub_42_JVP_-_PRIMERA2"/>
      <sheetName val="AUX_5_TUB_36_CAÑADA2"/>
      <sheetName val="AUX_4_TUB_42_CAÑADA2"/>
      <sheetName val="Partidas_Presupuesto_2"/>
      <sheetName val="PRESUPUESTO_GENERAL2"/>
      <sheetName val="Presupuesto_Re-Estructurado2"/>
      <sheetName val="Analisis_Unitarios2"/>
      <sheetName val="Analisis_Unit__E-MTPT-004-01-03"/>
      <sheetName val="Tarifas_de_Alquiler_de_Equipo2"/>
      <sheetName val="Cargas_Sociales2"/>
      <sheetName val="auxiliar_1_TUB_42_C_CDL2"/>
      <sheetName val="Aux_2_TUB_602"/>
      <sheetName val="aux_3_TUB_42_C_JVP-PRIMERA2"/>
      <sheetName val="Total_Exc_2"/>
      <sheetName val="Exc__p'_Registros2"/>
      <sheetName val="Exc__p'_Imbornales2"/>
      <sheetName val="Exc__p'_Tub__24&quot;_H_A_2"/>
      <sheetName val="Exc__p'_Tub__42&quot;_H_A_2"/>
      <sheetName val="Exc__p'_Tub__60&quot;_H_A_2"/>
      <sheetName val="_Relleno_Compact_total2"/>
      <sheetName val="Sum__y_col__Relleno_Compact_2"/>
      <sheetName val="Sum__y_col_de_Relleno_registro2"/>
      <sheetName val="Sum__y_col_de_Relleno_Imb__2"/>
      <sheetName val="Sum__y_col_de_Relleno_Tub__242"/>
      <sheetName val="Sum__y_col__de_Mat__de_base2"/>
      <sheetName val="Bote_Mat__Exce_Reg_e_Imb2"/>
      <sheetName val="Registros_de_2_@_3_mts2"/>
      <sheetName val="_Desbroce_Solar_Desvio_Provisi2"/>
      <sheetName val="volumenes_de_cubicación2"/>
      <sheetName val="Reposicion_de_Contenes2"/>
      <sheetName val="Reposicion_Aceras2"/>
      <sheetName val="Sum__y_col__Tub__8&quot;_H_S__Agua_2"/>
      <sheetName val="Sum__y_col__Tub__24&quot;_H_A_2"/>
      <sheetName val="Sum__y_col__Tub__42&quot;_H_A__2"/>
      <sheetName val="Sum__y_col__Tub__60&quot;_H_A_2"/>
      <sheetName val="Limpieza_Campamento2"/>
      <sheetName val="Limpieza_continua_de_obra2"/>
      <sheetName val="Señalizacion_y_Control_de_Tran2"/>
      <sheetName val="Uso_de_bomba2"/>
      <sheetName val="Imbornales_3_Parrillas2"/>
      <sheetName val="Reposicion_Acometidas_Domicili2"/>
      <sheetName val="Limp__Tub__en_Tramo2"/>
      <sheetName val="Demolicion_Imbor__Existentes2"/>
      <sheetName val="Demolicion_Aceras_y_Contenes2"/>
      <sheetName val="Corte_Acera_Conten_p'_Imbor_2"/>
      <sheetName val="Corte_de_Asfalto2"/>
      <sheetName val="Analisis_de_Costos_Nuevos2"/>
      <sheetName val="Materiales_Y_MANO_DE_OBRA2"/>
      <sheetName val="Resumen_Precio_Equipos2"/>
      <sheetName val="o_m__y_salarios2"/>
      <sheetName val="Aux__7_tub_36_PRIMERA-_CALLE_23"/>
      <sheetName val="Aux__6_tub_42_JVP_-_PRIMERA3"/>
      <sheetName val="AUX_5_TUB_36_CAÑADA3"/>
      <sheetName val="AUX_4_TUB_42_CAÑADA3"/>
      <sheetName val="Partidas_Presupuesto_3"/>
      <sheetName val="PRESUPUESTO_GENERAL3"/>
      <sheetName val="Presupuesto_Re-Estructurado3"/>
      <sheetName val="Analisis_Unitarios3"/>
      <sheetName val="Analisis_Unit__E-MTPT-004-01-04"/>
      <sheetName val="Tarifas_de_Alquiler_de_Equipo3"/>
      <sheetName val="Cargas_Sociales3"/>
      <sheetName val="auxiliar_1_TUB_42_C_CDL3"/>
      <sheetName val="Aux_2_TUB_603"/>
      <sheetName val="aux_3_TUB_42_C_JVP-PRIMERA3"/>
      <sheetName val="Total_Exc_3"/>
      <sheetName val="Exc__p'_Registros3"/>
      <sheetName val="Exc__p'_Imbornales3"/>
      <sheetName val="Exc__p'_Tub__24&quot;_H_A_3"/>
      <sheetName val="Exc__p'_Tub__42&quot;_H_A_3"/>
      <sheetName val="Exc__p'_Tub__60&quot;_H_A_3"/>
      <sheetName val="_Relleno_Compact_total3"/>
      <sheetName val="Sum__y_col__Relleno_Compact_3"/>
      <sheetName val="Sum__y_col_de_Relleno_registro3"/>
      <sheetName val="Sum__y_col_de_Relleno_Imb__3"/>
      <sheetName val="Sum__y_col_de_Relleno_Tub__243"/>
      <sheetName val="Sum__y_col__de_Mat__de_base3"/>
      <sheetName val="Bote_Mat__Exce_Reg_e_Imb3"/>
      <sheetName val="Registros_de_2_@_3_mts3"/>
      <sheetName val="_Desbroce_Solar_Desvio_Provisi3"/>
      <sheetName val="volumenes_de_cubicación3"/>
      <sheetName val="Reposicion_de_Contenes3"/>
      <sheetName val="Reposicion_Aceras3"/>
      <sheetName val="Sum__y_col__Tub__8&quot;_H_S__Agua_3"/>
      <sheetName val="Sum__y_col__Tub__24&quot;_H_A_3"/>
      <sheetName val="Sum__y_col__Tub__42&quot;_H_A__3"/>
      <sheetName val="Sum__y_col__Tub__60&quot;_H_A_3"/>
      <sheetName val="Limpieza_Campamento3"/>
      <sheetName val="Limpieza_continua_de_obra3"/>
      <sheetName val="Señalizacion_y_Control_de_Tran3"/>
      <sheetName val="Uso_de_bomba3"/>
      <sheetName val="Imbornales_3_Parrillas3"/>
      <sheetName val="Reposicion_Acometidas_Domicili3"/>
      <sheetName val="Limp__Tub__en_Tramo3"/>
      <sheetName val="Demolicion_Imbor__Existentes3"/>
      <sheetName val="Demolicion_Aceras_y_Contenes3"/>
      <sheetName val="Corte_Acera_Conten_p'_Imbor_3"/>
      <sheetName val="Corte_de_Asfalto3"/>
      <sheetName val="Analisis_de_Costos_Nuevos3"/>
      <sheetName val="Materiales_Y_MANO_DE_OBRA3"/>
      <sheetName val="Resumen_Precio_Equipos3"/>
      <sheetName val="o_m__y_salarios3"/>
      <sheetName val="Aux__7_tub_36_PRIMERA-_CALLE_24"/>
      <sheetName val="Aux__6_tub_42_JVP_-_PRIMERA4"/>
      <sheetName val="AUX_5_TUB_36_CAÑADA4"/>
      <sheetName val="AUX_4_TUB_42_CAÑADA4"/>
      <sheetName val="Partidas_Presupuesto_4"/>
      <sheetName val="PRESUPUESTO_GENERAL4"/>
      <sheetName val="Presupuesto_Re-Estructurado4"/>
      <sheetName val="Analisis_Unitarios4"/>
      <sheetName val="Analisis_Unit__E-MTPT-004-01-05"/>
      <sheetName val="Tarifas_de_Alquiler_de_Equipo4"/>
      <sheetName val="Cargas_Sociales4"/>
      <sheetName val="auxiliar_1_TUB_42_C_CDL4"/>
      <sheetName val="Aux_2_TUB_604"/>
      <sheetName val="aux_3_TUB_42_C_JVP-PRIMERA4"/>
      <sheetName val="Total_Exc_4"/>
      <sheetName val="Exc__p'_Registros4"/>
      <sheetName val="Exc__p'_Imbornales4"/>
      <sheetName val="Exc__p'_Tub__24&quot;_H_A_4"/>
      <sheetName val="Exc__p'_Tub__42&quot;_H_A_4"/>
      <sheetName val="Exc__p'_Tub__60&quot;_H_A_4"/>
      <sheetName val="_Relleno_Compact_total4"/>
      <sheetName val="Sum__y_col__Relleno_Compact_4"/>
      <sheetName val="Sum__y_col_de_Relleno_registro4"/>
      <sheetName val="Sum__y_col_de_Relleno_Imb__4"/>
      <sheetName val="Sum__y_col_de_Relleno_Tub__244"/>
      <sheetName val="Sum__y_col__de_Mat__de_base4"/>
      <sheetName val="Bote_Mat__Exce_Reg_e_Imb4"/>
      <sheetName val="Registros_de_2_@_3_mts4"/>
      <sheetName val="_Desbroce_Solar_Desvio_Provisi4"/>
      <sheetName val="volumenes_de_cubicación4"/>
      <sheetName val="Reposicion_de_Contenes4"/>
      <sheetName val="Reposicion_Aceras4"/>
      <sheetName val="Sum__y_col__Tub__8&quot;_H_S__Agua_4"/>
      <sheetName val="Sum__y_col__Tub__24&quot;_H_A_4"/>
      <sheetName val="Sum__y_col__Tub__42&quot;_H_A__4"/>
      <sheetName val="Sum__y_col__Tub__60&quot;_H_A_4"/>
      <sheetName val="Limpieza_Campamento4"/>
      <sheetName val="Limpieza_continua_de_obra4"/>
      <sheetName val="Señalizacion_y_Control_de_Tran4"/>
      <sheetName val="Uso_de_bomba4"/>
      <sheetName val="Imbornales_3_Parrillas4"/>
      <sheetName val="Reposicion_Acometidas_Domicili4"/>
      <sheetName val="Limp__Tub__en_Tramo4"/>
      <sheetName val="Demolicion_Imbor__Existentes4"/>
      <sheetName val="Demolicion_Aceras_y_Contenes4"/>
      <sheetName val="Insumos materiales"/>
      <sheetName val="Costos Mano de Obra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orte_Acera_Conten_p'_Imbor_4"/>
      <sheetName val="Corte_de_Asfalto4"/>
      <sheetName val="Analisis_de_Costos_Nuevos4"/>
      <sheetName val="Materiales_Y_MANO_DE_OBRA4"/>
      <sheetName val="Resumen_Precio_Equipos4"/>
      <sheetName val="o_m__y_salarios4"/>
      <sheetName val="Aux__7_tub_36_PRIMERA-_CALLE_25"/>
      <sheetName val="Aux__6_tub_42_JVP_-_PRIMERA5"/>
      <sheetName val="AUX_5_TUB_36_CAÑADA5"/>
      <sheetName val="AUX_4_TUB_42_CAÑADA5"/>
      <sheetName val="Partidas_Presupuesto_5"/>
      <sheetName val="PRESUPUESTO_GENERAL5"/>
      <sheetName val="Presupuesto_Re-Estructurado5"/>
      <sheetName val="Analisis_Unitarios5"/>
      <sheetName val="Analisis_Unit__E-MTPT-004-01-06"/>
      <sheetName val="Tarifas_de_Alquiler_de_Equipo5"/>
      <sheetName val="Cargas_Sociales5"/>
      <sheetName val="auxiliar_1_TUB_42_C_CDL5"/>
      <sheetName val="Aux_2_TUB_605"/>
      <sheetName val="aux_3_TUB_42_C_JVP-PRIMERA5"/>
      <sheetName val="Total_Exc_5"/>
      <sheetName val="Exc__p'_Registros5"/>
      <sheetName val="Exc__p'_Imbornales5"/>
      <sheetName val="Exc__p'_Tub__24&quot;_H_A_5"/>
      <sheetName val="Exc__p'_Tub__42&quot;_H_A_5"/>
      <sheetName val="Exc__p'_Tub__60&quot;_H_A_5"/>
      <sheetName val="_Relleno_Compact_total5"/>
      <sheetName val="Sum__y_col__Relleno_Compact_5"/>
      <sheetName val="Sum__y_col_de_Relleno_registro5"/>
      <sheetName val="Sum__y_col_de_Relleno_Imb__5"/>
      <sheetName val="Sum__y_col_de_Relleno_Tub__245"/>
      <sheetName val="Sum__y_col__de_Mat__de_base5"/>
      <sheetName val="Bote_Mat__Exce_Reg_e_Imb5"/>
      <sheetName val="Registros_de_2_@_3_mts5"/>
      <sheetName val="_Desbroce_Solar_Desvio_Provisi5"/>
      <sheetName val="volumenes_de_cubicación5"/>
      <sheetName val="Reposicion_de_Contenes5"/>
      <sheetName val="Reposicion_Aceras5"/>
      <sheetName val="Sum__y_col__Tub__8&quot;_H_S__Agua_5"/>
      <sheetName val="Sum__y_col__Tub__24&quot;_H_A_5"/>
      <sheetName val="Sum__y_col__Tub__42&quot;_H_A__5"/>
      <sheetName val="Sum__y_col__Tub__60&quot;_H_A_5"/>
      <sheetName val="Limpieza_Campamento5"/>
      <sheetName val="Limpieza_continua_de_obra5"/>
      <sheetName val="Señalizacion_y_Control_de_Tran5"/>
      <sheetName val="Uso_de_bomba5"/>
      <sheetName val="Imbornales_3_Parrillas5"/>
      <sheetName val="Reposicion_Acometidas_Domicili5"/>
      <sheetName val="Limp__Tub__en_Tramo5"/>
      <sheetName val="Demolicion_Imbor__Existentes5"/>
      <sheetName val="Demolicion_Aceras_y_Contenes5"/>
      <sheetName val="Corte_Acera_Conten_p'_Imbor_5"/>
      <sheetName val="Corte_de_Asfalto5"/>
      <sheetName val="Analisis_de_Costos_Nuevos5"/>
      <sheetName val="Materiales_Y_MANO_DE_OBRA5"/>
      <sheetName val="Resumen_Precio_Equipos5"/>
      <sheetName val="o_m__y_salarios5"/>
      <sheetName val="Desembolso de Caja"/>
      <sheetName val="INS"/>
      <sheetName val="HORM. Y MORTEROS."/>
      <sheetName val="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>
        <row r="151">
          <cell r="E151">
            <v>4560.712195639896</v>
          </cell>
        </row>
      </sheetData>
      <sheetData sheetId="62">
        <row r="151">
          <cell r="E151">
            <v>4560.712195639896</v>
          </cell>
        </row>
      </sheetData>
      <sheetData sheetId="63">
        <row r="151">
          <cell r="E151">
            <v>4560.712195639896</v>
          </cell>
        </row>
      </sheetData>
      <sheetData sheetId="64">
        <row r="151">
          <cell r="E151">
            <v>4560.712195639896</v>
          </cell>
        </row>
      </sheetData>
      <sheetData sheetId="65"/>
      <sheetData sheetId="66">
        <row r="151">
          <cell r="E151">
            <v>4560.712195639896</v>
          </cell>
        </row>
      </sheetData>
      <sheetData sheetId="67"/>
      <sheetData sheetId="68">
        <row r="151">
          <cell r="E151">
            <v>4560.712195639896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151">
          <cell r="E151">
            <v>4560.712195639896</v>
          </cell>
        </row>
      </sheetData>
      <sheetData sheetId="111">
        <row r="151">
          <cell r="E151">
            <v>4560.712195639896</v>
          </cell>
        </row>
      </sheetData>
      <sheetData sheetId="112">
        <row r="151">
          <cell r="E151">
            <v>4560.712195639896</v>
          </cell>
        </row>
      </sheetData>
      <sheetData sheetId="113"/>
      <sheetData sheetId="114">
        <row r="151">
          <cell r="E151">
            <v>4560.712195639896</v>
          </cell>
        </row>
      </sheetData>
      <sheetData sheetId="115">
        <row r="151">
          <cell r="E151">
            <v>4560.712195639896</v>
          </cell>
        </row>
      </sheetData>
      <sheetData sheetId="116">
        <row r="151">
          <cell r="E151">
            <v>4560.712195639896</v>
          </cell>
        </row>
      </sheetData>
      <sheetData sheetId="117">
        <row r="151">
          <cell r="E151">
            <v>4560.712195639896</v>
          </cell>
        </row>
      </sheetData>
      <sheetData sheetId="118">
        <row r="151">
          <cell r="E151">
            <v>4560.712195639896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  <sheetName val="B1 "/>
      <sheetName val="analisis sto dgo"/>
      <sheetName val="MATERIALES LISTADO"/>
      <sheetName val="Análisis"/>
      <sheetName val="Ac_Z"/>
      <sheetName val="Ac_C"/>
      <sheetName val="Ac_V"/>
      <sheetName val="LOSA_27"/>
      <sheetName val="resum_ac_"/>
      <sheetName val="Analisis_Civil"/>
      <sheetName val="Análisis_"/>
      <sheetName val="Presup_"/>
      <sheetName val="V_Tierras_A"/>
      <sheetName val="V_H_A_y_Muros_A"/>
      <sheetName val="Term_A"/>
      <sheetName val="v__exterior"/>
      <sheetName val="Ac_Z1"/>
      <sheetName val="Ac_C1"/>
      <sheetName val="Ac_V1"/>
      <sheetName val="LOSA_271"/>
      <sheetName val="resum_ac_1"/>
      <sheetName val="Analisis_Civil1"/>
      <sheetName val="Análisis_1"/>
      <sheetName val="Presup_1"/>
      <sheetName val="V_Tierras_A1"/>
      <sheetName val="V_H_A_y_Muros_A1"/>
      <sheetName val="Term_A1"/>
      <sheetName val="v__exterior1"/>
      <sheetName val="analisis_sto_dgo"/>
      <sheetName val="analisis_sto_dgo1"/>
      <sheetName val="Ac_Z2"/>
      <sheetName val="Ac_C2"/>
      <sheetName val="Ac_V2"/>
      <sheetName val="LOSA_272"/>
      <sheetName val="resum_ac_2"/>
      <sheetName val="Analisis_Civil2"/>
      <sheetName val="Análisis_2"/>
      <sheetName val="Presup_2"/>
      <sheetName val="V_Tierras_A2"/>
      <sheetName val="V_H_A_y_Muros_A2"/>
      <sheetName val="Term_A2"/>
      <sheetName val="v__exterior2"/>
      <sheetName val="analisis_sto_dgo2"/>
      <sheetName val="Ac_Z3"/>
      <sheetName val="Ac_C3"/>
      <sheetName val="Ac_V3"/>
      <sheetName val="LOSA_273"/>
      <sheetName val="resum_ac_3"/>
      <sheetName val="Analisis_Civil3"/>
      <sheetName val="Análisis_3"/>
      <sheetName val="Presup_3"/>
      <sheetName val="V_Tierras_A3"/>
      <sheetName val="V_H_A_y_Muros_A3"/>
      <sheetName val="Term_A3"/>
      <sheetName val="v__exterior3"/>
      <sheetName val="analisis_sto_dgo3"/>
      <sheetName val="Ac_Z4"/>
      <sheetName val="Ac_C4"/>
      <sheetName val="Ac_V4"/>
      <sheetName val="LOSA_274"/>
      <sheetName val="resum_ac_4"/>
      <sheetName val="Analisis_Civil4"/>
      <sheetName val="Análisis_4"/>
      <sheetName val="Presup_4"/>
      <sheetName val="V_Tierras_A4"/>
      <sheetName val="V_H_A_y_Muros_A4"/>
      <sheetName val="Term_A4"/>
      <sheetName val="v__exterior4"/>
      <sheetName val="analisis_sto_dgo4"/>
      <sheetName val="Ac_Z5"/>
      <sheetName val="Ac_C5"/>
      <sheetName val="Ac_V5"/>
      <sheetName val="LOSA_275"/>
      <sheetName val="resum_ac_5"/>
      <sheetName val="Analisis_Civil5"/>
      <sheetName val="Análisis_5"/>
      <sheetName val="Presup_5"/>
      <sheetName val="V_Tierras_A5"/>
      <sheetName val="V_H_A_y_Muros_A5"/>
      <sheetName val="Term_A5"/>
      <sheetName val="v__exterior5"/>
      <sheetName val="analisis_sto_dgo5"/>
      <sheetName val="pes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17">
          <cell r="H17">
            <v>1</v>
          </cell>
        </row>
      </sheetData>
      <sheetData sheetId="26">
        <row r="17">
          <cell r="H17">
            <v>1</v>
          </cell>
        </row>
      </sheetData>
      <sheetData sheetId="27">
        <row r="17">
          <cell r="H17">
            <v>1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7">
          <cell r="H17">
            <v>1</v>
          </cell>
        </row>
      </sheetData>
      <sheetData sheetId="38">
        <row r="17">
          <cell r="H17">
            <v>1</v>
          </cell>
        </row>
      </sheetData>
      <sheetData sheetId="39">
        <row r="17">
          <cell r="H17">
            <v>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7">
          <cell r="H17">
            <v>1</v>
          </cell>
        </row>
      </sheetData>
      <sheetData sheetId="52">
        <row r="17">
          <cell r="H17">
            <v>1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17">
          <cell r="H17">
            <v>1</v>
          </cell>
        </row>
      </sheetData>
      <sheetData sheetId="65">
        <row r="17">
          <cell r="H17">
            <v>1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7">
          <cell r="H17">
            <v>1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7">
          <cell r="H17">
            <v>1</v>
          </cell>
        </row>
      </sheetData>
      <sheetData sheetId="92"/>
      <sheetData sheetId="93"/>
      <sheetData sheetId="94"/>
      <sheetData sheetId="95"/>
      <sheetData sheetId="9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 instalados"/>
      <sheetName val="Analisis"/>
      <sheetName val="pRES"/>
      <sheetName val="PRES. OKEY"/>
      <sheetName val="Hoja3"/>
    </sheetNames>
    <sheetDataSet>
      <sheetData sheetId="0"/>
      <sheetData sheetId="1">
        <row r="22">
          <cell r="F22">
            <v>4833.63</v>
          </cell>
        </row>
        <row r="36">
          <cell r="F36">
            <v>4418.18</v>
          </cell>
        </row>
        <row r="44">
          <cell r="F44">
            <v>7531.56</v>
          </cell>
        </row>
        <row r="58">
          <cell r="F58">
            <v>3361.68</v>
          </cell>
        </row>
        <row r="156">
          <cell r="E156">
            <v>300</v>
          </cell>
        </row>
        <row r="157">
          <cell r="E157">
            <v>350</v>
          </cell>
        </row>
        <row r="385">
          <cell r="F385">
            <v>5541.47</v>
          </cell>
        </row>
        <row r="408">
          <cell r="F408">
            <v>13466.71</v>
          </cell>
        </row>
        <row r="1023">
          <cell r="F1023">
            <v>3965.32</v>
          </cell>
        </row>
        <row r="1047">
          <cell r="F1047">
            <v>4644.07</v>
          </cell>
        </row>
        <row r="1186">
          <cell r="F1186">
            <v>1436.859048</v>
          </cell>
        </row>
        <row r="1514">
          <cell r="E1514">
            <v>150</v>
          </cell>
        </row>
      </sheetData>
      <sheetData sheetId="2"/>
      <sheetData sheetId="3"/>
      <sheetData sheetId="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>
        <row r="443">
          <cell r="F443">
            <v>54.870000000000005</v>
          </cell>
        </row>
        <row r="3890">
          <cell r="F3890">
            <v>5463.67</v>
          </cell>
        </row>
      </sheetData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 detallado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/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/>
      <sheetData sheetId="22"/>
      <sheetData sheetId="23">
        <row r="7">
          <cell r="C7" t="str">
            <v>Cant.</v>
          </cell>
        </row>
      </sheetData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"/>
    </sheetNames>
    <sheetDataSet>
      <sheetData sheetId="0">
        <row r="284">
          <cell r="H284">
            <v>377.78</v>
          </cell>
        </row>
        <row r="1332">
          <cell r="H1332">
            <v>15579.58</v>
          </cell>
        </row>
        <row r="1499">
          <cell r="H1499">
            <v>27950.39</v>
          </cell>
        </row>
        <row r="1790">
          <cell r="H1790">
            <v>191.96</v>
          </cell>
        </row>
      </sheetData>
      <sheetData sheetId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crono"/>
      <sheetName val="Volumenes"/>
      <sheetName val="Pres. (2)"/>
      <sheetName val="Pres. Adic."/>
      <sheetName val="Pres. Mod."/>
      <sheetName val="Cub 1"/>
      <sheetName val="Cub 2 proyectada"/>
      <sheetName val="Cub 2 proyectada (2)"/>
      <sheetName val="Cub 2 real Feb09"/>
      <sheetName val="Cub 2 real Feb09 (2)"/>
      <sheetName val="Cub 3 proyect."/>
      <sheetName val="Cub 3 Real"/>
      <sheetName val="Cub 3 Real (6-04-10)"/>
      <sheetName val="Cub 4 Proyect."/>
      <sheetName val="Cub #5"/>
      <sheetName val="Cub #6"/>
      <sheetName val="Adiconal"/>
      <sheetName val="Analisis 2"/>
      <sheetName val="Hoja1"/>
      <sheetName val="Trabajo bani"/>
      <sheetName val="SCH"/>
      <sheetName val="SCH (2)"/>
      <sheetName val="AIRES"/>
      <sheetName val="Analisis2"/>
      <sheetName val="Caseta Manifol"/>
      <sheetName val="Rep. Verja"/>
      <sheetName val=" Rep. Techo "/>
    </sheetNames>
    <sheetDataSet>
      <sheetData sheetId="0">
        <row r="13">
          <cell r="E13">
            <v>3953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(3)"/>
      <sheetName val="Materiales"/>
      <sheetName val="Mano de Obra"/>
      <sheetName val="Formato"/>
      <sheetName val="Formato (2)"/>
      <sheetName val="Portada"/>
      <sheetName val="Analisis de Costos"/>
      <sheetName val="Indice"/>
      <sheetName val="Otros"/>
      <sheetName val="Cotizacion de Materiales"/>
      <sheetName val="Cotización M. de Obra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>
        <row r="38">
          <cell r="A38" t="str">
            <v>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Chart1"/>
      <sheetName val="Ins_2"/>
      <sheetName val="M_O_"/>
    </sheetNames>
    <sheetDataSet>
      <sheetData sheetId="0"/>
      <sheetData sheetId="1"/>
      <sheetData sheetId="2"/>
      <sheetData sheetId="3"/>
      <sheetData sheetId="4"/>
      <sheetData sheetId="5"/>
      <sheetData sheetId="6">
        <row r="443">
          <cell r="F443">
            <v>54.870000000000005</v>
          </cell>
        </row>
        <row r="3970">
          <cell r="F3970">
            <v>3853.3900000000003</v>
          </cell>
        </row>
      </sheetData>
      <sheetData sheetId="7"/>
      <sheetData sheetId="8"/>
      <sheetData sheetId="9" refreshError="1"/>
      <sheetData sheetId="10"/>
      <sheetData sheetId="1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Indice"/>
      <sheetName val="Resu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>
        <row r="443">
          <cell r="F443">
            <v>54.870000000000005</v>
          </cell>
        </row>
        <row r="4203">
          <cell r="F4203">
            <v>2221.3599999999997</v>
          </cell>
        </row>
      </sheetData>
      <sheetData sheetId="7"/>
      <sheetData sheetId="8"/>
      <sheetData sheetId="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  <sheetName val="Analisis"/>
    </sheetNames>
    <sheetDataSet>
      <sheetData sheetId="0" refreshError="1">
        <row r="439">
          <cell r="N439">
            <v>1730.989519230769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Estado_Financiero"/>
      <sheetName val="Sheet4"/>
      <sheetName val="Sheet5"/>
      <sheetName val="Insumos"/>
      <sheetName val="Análisis de Precios"/>
      <sheetName val="caseta de planta"/>
      <sheetName val="LISTADO_MATERIALES"/>
      <sheetName val="Estado_Financiero1"/>
      <sheetName val="LISTADO_MATERIALES1"/>
      <sheetName val="Análisis_de_Precios"/>
      <sheetName val="caseta_de_planta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Hoja3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  <sheetName val="Ins"/>
      <sheetName val="M.O.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 term"/>
      <sheetName val="LISTADO INSUMOS DEL 2000"/>
      <sheetName val="ANA"/>
      <sheetName val="Volumenes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Insumos materiales"/>
      <sheetName val="Costos Mano de Obra"/>
      <sheetName val="Materiales"/>
      <sheetName val="med.mov.de tierras"/>
      <sheetName val="I.HORMIGON"/>
      <sheetName val="Análisis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 ALBAÑIL"/>
      <sheetName val="MO JORNAL"/>
      <sheetName val="MO PLOMERO"/>
      <sheetName val="MO CARPINTERO"/>
      <sheetName val="MO VARILLA"/>
      <sheetName val="MO PINTURA"/>
      <sheetName val="MO ELECTRICISTA"/>
      <sheetName val="MATERIALES"/>
      <sheetName val="ANALISIS"/>
      <sheetName val="Hoja1"/>
      <sheetName val="Accesorios Electr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H12">
            <v>7072.66</v>
          </cell>
        </row>
        <row r="27">
          <cell r="H27">
            <v>39.75</v>
          </cell>
        </row>
        <row r="1426">
          <cell r="H1426">
            <v>4750</v>
          </cell>
        </row>
      </sheetData>
      <sheetData sheetId="8"/>
      <sheetData sheetId="9"/>
      <sheetData sheetId="10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v. "/>
      <sheetName val="Presupuesto"/>
      <sheetName val="planta trata"/>
      <sheetName val="Volumenes"/>
      <sheetName val="Pu-Sanit."/>
      <sheetName val="peso-cuantia"/>
      <sheetName val="Hoja5"/>
      <sheetName val="Jornal"/>
      <sheetName val="M. O. exc."/>
      <sheetName val="Anal. horm."/>
      <sheetName val="Hoja3"/>
      <sheetName val="cuantias "/>
      <sheetName val="anal term"/>
      <sheetName val="Ana-Sanit."/>
      <sheetName val="Ana-Elect"/>
      <sheetName val="Ana-elect."/>
      <sheetName val="subida materiales"/>
      <sheetName val="Mat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Incremento Precios"/>
      <sheetName val="PARTIDAS NUEV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58">
          <cell r="F1058">
            <v>25494.54</v>
          </cell>
        </row>
        <row r="1511">
          <cell r="F1511">
            <v>17457.800000000003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  <sheetName val="Ana.precios un"/>
      <sheetName val="Insumos materiales"/>
      <sheetName val="Costos Mano de Obra"/>
      <sheetName val="Ana. Horm mexc mort"/>
      <sheetName val="Resumen Precio Equipos"/>
      <sheetName val="Anal. horm."/>
      <sheetName val="Analisis1"/>
      <sheetName val="ANA"/>
      <sheetName val="INS"/>
      <sheetName val="PRE"/>
      <sheetName val="Pres. "/>
      <sheetName val="mov. de tierra"/>
    </sheetNames>
    <sheetDataSet>
      <sheetData sheetId="0">
        <row r="30">
          <cell r="L30">
            <v>6.7</v>
          </cell>
        </row>
      </sheetData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>
        <row r="60">
          <cell r="E60">
            <v>519.29974515533274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ergencia-cirugia"/>
      <sheetName val="Rep. varias"/>
      <sheetName val="Ampliación Farmacia"/>
      <sheetName val="Consultorio VIH"/>
      <sheetName val="Parqueo-vertedero"/>
      <sheetName val="Verja"/>
      <sheetName val="crono"/>
      <sheetName val="Pres "/>
      <sheetName val="Cub. #1"/>
      <sheetName val="Cub. #2"/>
      <sheetName val="AUD. DESPUES DE CUB. #2"/>
      <sheetName val="Pres Nuevo."/>
      <sheetName val="Pres Luch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view="pageBreakPreview" zoomScaleNormal="100" zoomScaleSheetLayoutView="100" workbookViewId="0">
      <selection activeCell="G47" sqref="G47"/>
    </sheetView>
  </sheetViews>
  <sheetFormatPr baseColWidth="10" defaultColWidth="9.28515625" defaultRowHeight="12.75" x14ac:dyDescent="0.2"/>
  <cols>
    <col min="1" max="1" width="8.140625" style="156" customWidth="1"/>
    <col min="2" max="2" width="46.7109375" style="156" customWidth="1"/>
    <col min="3" max="3" width="9.42578125" style="156" customWidth="1"/>
    <col min="4" max="4" width="9.28515625" style="156" customWidth="1"/>
    <col min="5" max="5" width="10.140625" style="156" customWidth="1"/>
    <col min="6" max="6" width="16.7109375" style="156" customWidth="1"/>
    <col min="7" max="7" width="24.42578125" style="156" customWidth="1"/>
    <col min="8" max="16384" width="9.28515625" style="156"/>
  </cols>
  <sheetData>
    <row r="1" spans="1:7" ht="22.9" customHeight="1" x14ac:dyDescent="0.2">
      <c r="A1" s="213" t="s">
        <v>336</v>
      </c>
      <c r="B1" s="214"/>
      <c r="C1" s="214"/>
      <c r="D1" s="214"/>
      <c r="E1" s="214"/>
      <c r="F1" s="214"/>
      <c r="G1" s="215"/>
    </row>
    <row r="2" spans="1:7" x14ac:dyDescent="0.2">
      <c r="A2" s="216"/>
      <c r="B2" s="217"/>
      <c r="C2" s="217"/>
      <c r="D2" s="217"/>
      <c r="E2" s="217"/>
      <c r="F2" s="217"/>
      <c r="G2" s="218"/>
    </row>
    <row r="3" spans="1:7" ht="13.15" customHeight="1" x14ac:dyDescent="0.2">
      <c r="A3" s="216"/>
      <c r="B3" s="217"/>
      <c r="C3" s="217"/>
      <c r="D3" s="217"/>
      <c r="E3" s="217"/>
      <c r="F3" s="217"/>
      <c r="G3" s="218"/>
    </row>
    <row r="4" spans="1:7" ht="13.15" customHeight="1" x14ac:dyDescent="0.2">
      <c r="A4" s="216"/>
      <c r="B4" s="217"/>
      <c r="C4" s="217"/>
      <c r="D4" s="217"/>
      <c r="E4" s="217"/>
      <c r="F4" s="217"/>
      <c r="G4" s="218"/>
    </row>
    <row r="5" spans="1:7" ht="13.5" thickBot="1" x14ac:dyDescent="0.25">
      <c r="A5" s="219"/>
      <c r="B5" s="220"/>
      <c r="C5" s="220"/>
      <c r="D5" s="220"/>
      <c r="E5" s="220"/>
      <c r="F5" s="220"/>
      <c r="G5" s="221"/>
    </row>
    <row r="6" spans="1:7" ht="16.5" thickBot="1" x14ac:dyDescent="0.25">
      <c r="A6" s="210" t="s">
        <v>337</v>
      </c>
      <c r="B6" s="211"/>
      <c r="C6" s="211"/>
      <c r="D6" s="211"/>
      <c r="E6" s="211"/>
      <c r="F6" s="211"/>
      <c r="G6" s="212"/>
    </row>
    <row r="7" spans="1:7" ht="13.5" thickBot="1" x14ac:dyDescent="0.25">
      <c r="A7" s="183"/>
      <c r="B7" s="184"/>
      <c r="C7" s="184"/>
      <c r="D7" s="184"/>
      <c r="E7" s="184"/>
      <c r="F7" s="184"/>
      <c r="G7" s="185"/>
    </row>
    <row r="8" spans="1:7" ht="23.1" customHeight="1" x14ac:dyDescent="0.2">
      <c r="A8" s="180" t="s">
        <v>294</v>
      </c>
      <c r="B8" s="181" t="s">
        <v>295</v>
      </c>
      <c r="C8" s="182" t="s">
        <v>296</v>
      </c>
      <c r="D8" s="180" t="s">
        <v>297</v>
      </c>
      <c r="E8" s="180" t="s">
        <v>298</v>
      </c>
      <c r="F8" s="182" t="s">
        <v>299</v>
      </c>
      <c r="G8" s="180" t="s">
        <v>300</v>
      </c>
    </row>
    <row r="9" spans="1:7" ht="11.25" customHeight="1" x14ac:dyDescent="0.2">
      <c r="A9" s="157"/>
      <c r="B9" s="157"/>
      <c r="C9" s="157"/>
      <c r="D9" s="157"/>
      <c r="E9" s="157"/>
      <c r="F9" s="157"/>
      <c r="G9" s="198"/>
    </row>
    <row r="10" spans="1:7" ht="12.75" customHeight="1" x14ac:dyDescent="0.2">
      <c r="A10" s="158" t="s">
        <v>301</v>
      </c>
      <c r="B10" s="159" t="s">
        <v>302</v>
      </c>
      <c r="C10" s="157"/>
      <c r="D10" s="157"/>
      <c r="E10" s="157"/>
      <c r="F10" s="157"/>
      <c r="G10" s="188"/>
    </row>
    <row r="11" spans="1:7" ht="12.75" customHeight="1" x14ac:dyDescent="0.2">
      <c r="A11" s="160">
        <v>1.1000000000000001</v>
      </c>
      <c r="B11" s="161" t="s">
        <v>303</v>
      </c>
      <c r="C11" s="162">
        <v>280</v>
      </c>
      <c r="D11" s="163" t="s">
        <v>304</v>
      </c>
      <c r="E11" s="164">
        <f>+'ANALISIS DE COSTO'!H17</f>
        <v>23.042866666666669</v>
      </c>
      <c r="F11" s="165">
        <f t="shared" ref="F11:F12" si="0">+C11*E11</f>
        <v>6452.0026666666672</v>
      </c>
      <c r="G11" s="188"/>
    </row>
    <row r="12" spans="1:7" ht="12.75" customHeight="1" x14ac:dyDescent="0.2">
      <c r="A12" s="160">
        <v>1.2</v>
      </c>
      <c r="B12" s="161" t="s">
        <v>305</v>
      </c>
      <c r="C12" s="162">
        <v>1</v>
      </c>
      <c r="D12" s="163" t="s">
        <v>306</v>
      </c>
      <c r="E12" s="187">
        <f>+'ANALISIS DE COSTO'!H25</f>
        <v>15000</v>
      </c>
      <c r="F12" s="165">
        <f t="shared" si="0"/>
        <v>15000</v>
      </c>
      <c r="G12" s="189"/>
    </row>
    <row r="13" spans="1:7" ht="12.75" customHeight="1" x14ac:dyDescent="0.2">
      <c r="A13" s="190"/>
      <c r="B13" s="191"/>
      <c r="C13" s="191"/>
      <c r="D13" s="191"/>
      <c r="E13" s="191"/>
      <c r="F13" s="192"/>
      <c r="G13" s="166">
        <f>+SUM(F11:F12)</f>
        <v>21452.002666666667</v>
      </c>
    </row>
    <row r="14" spans="1:7" ht="12.75" customHeight="1" x14ac:dyDescent="0.2">
      <c r="A14" s="167">
        <v>2</v>
      </c>
      <c r="B14" s="159" t="s">
        <v>307</v>
      </c>
      <c r="C14" s="193"/>
      <c r="D14" s="194"/>
      <c r="E14" s="194"/>
      <c r="F14" s="194"/>
      <c r="G14" s="168"/>
    </row>
    <row r="15" spans="1:7" ht="12.75" customHeight="1" x14ac:dyDescent="0.2">
      <c r="A15" s="160">
        <v>2.1</v>
      </c>
      <c r="B15" s="161" t="s">
        <v>308</v>
      </c>
      <c r="C15" s="162">
        <v>116</v>
      </c>
      <c r="D15" s="163" t="s">
        <v>309</v>
      </c>
      <c r="E15" s="164">
        <f>+'ANALISIS DE COSTO'!H44</f>
        <v>402.1</v>
      </c>
      <c r="F15" s="165">
        <f>+C15*E15</f>
        <v>46643.600000000006</v>
      </c>
      <c r="G15" s="188"/>
    </row>
    <row r="16" spans="1:7" ht="12.75" customHeight="1" x14ac:dyDescent="0.2">
      <c r="A16" s="160">
        <v>2.2000000000000002</v>
      </c>
      <c r="B16" s="161" t="s">
        <v>310</v>
      </c>
      <c r="C16" s="162">
        <v>150.80000000000001</v>
      </c>
      <c r="D16" s="163" t="s">
        <v>309</v>
      </c>
      <c r="E16" s="164">
        <f>+'ANALISIS DE COSTO'!H66</f>
        <v>341.18066666666664</v>
      </c>
      <c r="F16" s="165">
        <f>+C16*E16</f>
        <v>51450.044533333334</v>
      </c>
      <c r="G16" s="188"/>
    </row>
    <row r="17" spans="1:7" ht="25.5" customHeight="1" x14ac:dyDescent="0.2">
      <c r="A17" s="160">
        <v>2.2999999999999998</v>
      </c>
      <c r="B17" s="169" t="s">
        <v>311</v>
      </c>
      <c r="C17" s="162">
        <v>56</v>
      </c>
      <c r="D17" s="163" t="s">
        <v>309</v>
      </c>
      <c r="E17" s="170">
        <f>+'ANALISIS DE COSTO'!H89</f>
        <v>699.40105000000005</v>
      </c>
      <c r="F17" s="165">
        <f>+C17*E17</f>
        <v>39166.4588</v>
      </c>
      <c r="G17" s="189"/>
    </row>
    <row r="18" spans="1:7" ht="12.75" customHeight="1" x14ac:dyDescent="0.2">
      <c r="A18" s="190"/>
      <c r="B18" s="191"/>
      <c r="C18" s="191"/>
      <c r="D18" s="191"/>
      <c r="E18" s="191"/>
      <c r="F18" s="192"/>
      <c r="G18" s="166">
        <f>+SUM(F15:F17)</f>
        <v>137260.10333333333</v>
      </c>
    </row>
    <row r="19" spans="1:7" ht="12.75" customHeight="1" x14ac:dyDescent="0.2">
      <c r="A19" s="167">
        <v>3</v>
      </c>
      <c r="B19" s="159" t="s">
        <v>312</v>
      </c>
      <c r="C19" s="193"/>
      <c r="D19" s="194"/>
      <c r="E19" s="194"/>
      <c r="F19" s="194"/>
      <c r="G19" s="168"/>
    </row>
    <row r="20" spans="1:7" ht="13.35" customHeight="1" x14ac:dyDescent="0.2">
      <c r="A20" s="160">
        <v>3.1</v>
      </c>
      <c r="B20" s="161" t="s">
        <v>313</v>
      </c>
      <c r="C20" s="162">
        <v>16.8</v>
      </c>
      <c r="D20" s="171" t="s">
        <v>314</v>
      </c>
      <c r="E20" s="170">
        <f>+'ANALISIS DE COSTO'!H139</f>
        <v>1662.33</v>
      </c>
      <c r="F20" s="165">
        <f t="shared" ref="F20:F22" si="1">+C20*E20</f>
        <v>27927.144</v>
      </c>
      <c r="G20" s="188"/>
    </row>
    <row r="21" spans="1:7" ht="12.75" customHeight="1" x14ac:dyDescent="0.2">
      <c r="A21" s="160">
        <v>3.2</v>
      </c>
      <c r="B21" s="161" t="s">
        <v>315</v>
      </c>
      <c r="C21" s="162">
        <v>280</v>
      </c>
      <c r="D21" s="163" t="s">
        <v>316</v>
      </c>
      <c r="E21" s="170">
        <f>+'ANALISIS DE COSTO'!H154</f>
        <v>1080.0990278220729</v>
      </c>
      <c r="F21" s="165">
        <f t="shared" si="1"/>
        <v>302427.72779018042</v>
      </c>
      <c r="G21" s="188"/>
    </row>
    <row r="22" spans="1:7" ht="12.75" customHeight="1" x14ac:dyDescent="0.2">
      <c r="A22" s="160">
        <v>3.3</v>
      </c>
      <c r="B22" s="161" t="s">
        <v>317</v>
      </c>
      <c r="C22" s="162">
        <v>280</v>
      </c>
      <c r="D22" s="163" t="s">
        <v>318</v>
      </c>
      <c r="E22" s="170">
        <f>+'ANALISIS DE COSTO'!H169</f>
        <v>1168.6300278220731</v>
      </c>
      <c r="F22" s="165">
        <f t="shared" si="1"/>
        <v>327216.40779018047</v>
      </c>
      <c r="G22" s="189"/>
    </row>
    <row r="23" spans="1:7" ht="12.75" customHeight="1" x14ac:dyDescent="0.2">
      <c r="A23" s="190"/>
      <c r="B23" s="191"/>
      <c r="C23" s="191"/>
      <c r="D23" s="191"/>
      <c r="E23" s="191"/>
      <c r="F23" s="192"/>
      <c r="G23" s="166">
        <f>+SUM(F20:F22)</f>
        <v>657571.27958036098</v>
      </c>
    </row>
    <row r="24" spans="1:7" ht="12.75" customHeight="1" x14ac:dyDescent="0.2">
      <c r="A24" s="167">
        <v>4</v>
      </c>
      <c r="B24" s="159" t="s">
        <v>319</v>
      </c>
      <c r="C24" s="193"/>
      <c r="D24" s="194"/>
      <c r="E24" s="194"/>
      <c r="F24" s="194"/>
      <c r="G24" s="168"/>
    </row>
    <row r="25" spans="1:7" ht="12.75" customHeight="1" x14ac:dyDescent="0.2">
      <c r="A25" s="160">
        <v>4.0999999999999996</v>
      </c>
      <c r="B25" s="161" t="s">
        <v>320</v>
      </c>
      <c r="C25" s="162">
        <v>280</v>
      </c>
      <c r="D25" s="163" t="s">
        <v>321</v>
      </c>
      <c r="E25" s="164">
        <f>+'ANALISIS DE COSTO'!H188</f>
        <v>22.693506972483533</v>
      </c>
      <c r="F25" s="165">
        <f>+C25*E25</f>
        <v>6354.1819522953892</v>
      </c>
      <c r="G25" s="172"/>
    </row>
    <row r="26" spans="1:7" ht="12.75" customHeight="1" x14ac:dyDescent="0.2">
      <c r="A26" s="190"/>
      <c r="B26" s="191"/>
      <c r="C26" s="191"/>
      <c r="D26" s="191"/>
      <c r="E26" s="191"/>
      <c r="F26" s="192"/>
      <c r="G26" s="166">
        <f>+SUM(F24:F25)</f>
        <v>6354.1819522953892</v>
      </c>
    </row>
    <row r="27" spans="1:7" ht="11.85" customHeight="1" x14ac:dyDescent="0.2">
      <c r="A27" s="193"/>
      <c r="B27" s="194"/>
      <c r="C27" s="194"/>
      <c r="D27" s="194"/>
      <c r="E27" s="194"/>
      <c r="F27" s="194"/>
      <c r="G27" s="195"/>
    </row>
    <row r="28" spans="1:7" ht="12.75" customHeight="1" x14ac:dyDescent="0.2">
      <c r="A28" s="224" t="s">
        <v>322</v>
      </c>
      <c r="B28" s="225"/>
      <c r="C28" s="225"/>
      <c r="D28" s="196"/>
      <c r="E28" s="196"/>
      <c r="F28" s="197"/>
      <c r="G28" s="173">
        <f>+SUM(G13:G26)</f>
        <v>822637.56753265637</v>
      </c>
    </row>
    <row r="29" spans="1:7" ht="11.85" customHeight="1" x14ac:dyDescent="0.2">
      <c r="A29" s="226"/>
      <c r="B29" s="227"/>
      <c r="C29" s="227"/>
      <c r="D29" s="227"/>
      <c r="E29" s="227"/>
      <c r="F29" s="227"/>
      <c r="G29" s="168"/>
    </row>
    <row r="30" spans="1:7" ht="12.75" customHeight="1" x14ac:dyDescent="0.2">
      <c r="A30" s="222" t="s">
        <v>323</v>
      </c>
      <c r="B30" s="223"/>
      <c r="C30" s="223"/>
      <c r="D30" s="223"/>
      <c r="E30" s="223"/>
      <c r="F30" s="223"/>
      <c r="G30" s="186"/>
    </row>
    <row r="31" spans="1:7" ht="12.75" customHeight="1" x14ac:dyDescent="0.2">
      <c r="A31" s="200" t="s">
        <v>324</v>
      </c>
      <c r="B31" s="201"/>
      <c r="C31" s="202"/>
      <c r="D31" s="174">
        <v>0.1</v>
      </c>
      <c r="E31" s="175"/>
      <c r="F31" s="165">
        <f>+D31*$G$28</f>
        <v>82263.756753265639</v>
      </c>
      <c r="G31" s="186"/>
    </row>
    <row r="32" spans="1:7" ht="12.75" customHeight="1" x14ac:dyDescent="0.2">
      <c r="A32" s="200" t="s">
        <v>325</v>
      </c>
      <c r="B32" s="201"/>
      <c r="C32" s="202"/>
      <c r="D32" s="174">
        <v>2.5000000000000001E-2</v>
      </c>
      <c r="E32" s="175"/>
      <c r="F32" s="165">
        <f t="shared" ref="F32:F39" si="2">+D32*$G$28</f>
        <v>20565.93918831641</v>
      </c>
      <c r="G32" s="186"/>
    </row>
    <row r="33" spans="1:7" ht="12.75" customHeight="1" x14ac:dyDescent="0.2">
      <c r="A33" s="200" t="s">
        <v>326</v>
      </c>
      <c r="B33" s="201"/>
      <c r="C33" s="202"/>
      <c r="D33" s="174">
        <v>0.02</v>
      </c>
      <c r="E33" s="175"/>
      <c r="F33" s="165">
        <f t="shared" si="2"/>
        <v>16452.751350653129</v>
      </c>
      <c r="G33" s="186"/>
    </row>
    <row r="34" spans="1:7" ht="12.75" customHeight="1" x14ac:dyDescent="0.2">
      <c r="A34" s="200" t="s">
        <v>327</v>
      </c>
      <c r="B34" s="201"/>
      <c r="C34" s="202"/>
      <c r="D34" s="174">
        <v>3.5000000000000003E-2</v>
      </c>
      <c r="E34" s="175"/>
      <c r="F34" s="165">
        <f t="shared" si="2"/>
        <v>28792.314863642976</v>
      </c>
      <c r="G34" s="186"/>
    </row>
    <row r="35" spans="1:7" ht="12.75" customHeight="1" x14ac:dyDescent="0.2">
      <c r="A35" s="200" t="s">
        <v>328</v>
      </c>
      <c r="B35" s="201"/>
      <c r="C35" s="202"/>
      <c r="D35" s="174">
        <v>0.05</v>
      </c>
      <c r="E35" s="175"/>
      <c r="F35" s="165">
        <f t="shared" si="2"/>
        <v>41131.87837663282</v>
      </c>
      <c r="G35" s="186"/>
    </row>
    <row r="36" spans="1:7" ht="12.75" customHeight="1" x14ac:dyDescent="0.2">
      <c r="A36" s="200" t="s">
        <v>329</v>
      </c>
      <c r="B36" s="201"/>
      <c r="C36" s="202"/>
      <c r="D36" s="174">
        <v>0.03</v>
      </c>
      <c r="E36" s="175"/>
      <c r="F36" s="165">
        <f t="shared" si="2"/>
        <v>24679.127025979691</v>
      </c>
      <c r="G36" s="186"/>
    </row>
    <row r="37" spans="1:7" ht="12.75" customHeight="1" x14ac:dyDescent="0.2">
      <c r="A37" s="200" t="s">
        <v>330</v>
      </c>
      <c r="B37" s="201"/>
      <c r="C37" s="202"/>
      <c r="D37" s="174">
        <v>0.01</v>
      </c>
      <c r="E37" s="170"/>
      <c r="F37" s="165">
        <f t="shared" si="2"/>
        <v>8226.3756753265643</v>
      </c>
      <c r="G37" s="186"/>
    </row>
    <row r="38" spans="1:7" ht="12.75" customHeight="1" x14ac:dyDescent="0.2">
      <c r="A38" s="200" t="s">
        <v>331</v>
      </c>
      <c r="B38" s="201"/>
      <c r="C38" s="202"/>
      <c r="D38" s="174">
        <v>1E-3</v>
      </c>
      <c r="E38" s="176"/>
      <c r="F38" s="165">
        <f t="shared" si="2"/>
        <v>822.63756753265636</v>
      </c>
      <c r="G38" s="186"/>
    </row>
    <row r="39" spans="1:7" ht="12.75" customHeight="1" x14ac:dyDescent="0.2">
      <c r="A39" s="200" t="s">
        <v>332</v>
      </c>
      <c r="B39" s="201"/>
      <c r="C39" s="202"/>
      <c r="D39" s="174">
        <v>1.7999999999999999E-2</v>
      </c>
      <c r="E39" s="175"/>
      <c r="F39" s="165">
        <f t="shared" si="2"/>
        <v>14807.476215587814</v>
      </c>
      <c r="G39" s="186"/>
    </row>
    <row r="40" spans="1:7" ht="12.75" customHeight="1" x14ac:dyDescent="0.2">
      <c r="A40" s="200" t="s">
        <v>333</v>
      </c>
      <c r="B40" s="201"/>
      <c r="C40" s="202"/>
      <c r="D40" s="177">
        <v>1</v>
      </c>
      <c r="E40" s="175"/>
      <c r="F40" s="165">
        <f>+'ANALISIS DE COSTO'!H195</f>
        <v>19620.18</v>
      </c>
      <c r="G40" s="186"/>
    </row>
    <row r="41" spans="1:7" ht="11.85" customHeight="1" x14ac:dyDescent="0.2">
      <c r="A41" s="226"/>
      <c r="B41" s="227"/>
      <c r="C41" s="227"/>
      <c r="D41" s="227"/>
      <c r="E41" s="227"/>
      <c r="F41" s="207"/>
      <c r="G41" s="228"/>
    </row>
    <row r="42" spans="1:7" ht="12.75" customHeight="1" x14ac:dyDescent="0.2">
      <c r="A42" s="203" t="s">
        <v>334</v>
      </c>
      <c r="B42" s="204"/>
      <c r="C42" s="204"/>
      <c r="D42" s="204"/>
      <c r="E42" s="204"/>
      <c r="F42" s="205"/>
      <c r="G42" s="178">
        <f>+SUM(F31:F40)</f>
        <v>257362.43701693768</v>
      </c>
    </row>
    <row r="43" spans="1:7" ht="16.5" customHeight="1" x14ac:dyDescent="0.2">
      <c r="A43" s="206"/>
      <c r="B43" s="207"/>
      <c r="C43" s="207"/>
      <c r="D43" s="208" t="s">
        <v>335</v>
      </c>
      <c r="E43" s="208"/>
      <c r="F43" s="209"/>
      <c r="G43" s="179">
        <f>+G28+G42</f>
        <v>1080000.0045495941</v>
      </c>
    </row>
    <row r="44" spans="1:7" x14ac:dyDescent="0.2">
      <c r="G44" s="199"/>
    </row>
  </sheetData>
  <mergeCells count="21">
    <mergeCell ref="A42:F42"/>
    <mergeCell ref="A43:C43"/>
    <mergeCell ref="D43:F43"/>
    <mergeCell ref="A6:G6"/>
    <mergeCell ref="A1:G5"/>
    <mergeCell ref="A30:F30"/>
    <mergeCell ref="A28:C28"/>
    <mergeCell ref="A38:C38"/>
    <mergeCell ref="A39:C39"/>
    <mergeCell ref="A40:C40"/>
    <mergeCell ref="A41:C41"/>
    <mergeCell ref="D41:E41"/>
    <mergeCell ref="F41:G41"/>
    <mergeCell ref="A29:F29"/>
    <mergeCell ref="A31:C31"/>
    <mergeCell ref="A32:C32"/>
    <mergeCell ref="A33:C33"/>
    <mergeCell ref="A34:C34"/>
    <mergeCell ref="A35:C35"/>
    <mergeCell ref="A36:C36"/>
    <mergeCell ref="A37:C37"/>
  </mergeCells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view="pageBreakPreview" topLeftCell="A7" zoomScale="60" zoomScaleNormal="100" workbookViewId="0">
      <selection activeCell="G49" sqref="G49"/>
    </sheetView>
  </sheetViews>
  <sheetFormatPr baseColWidth="10" defaultColWidth="9.28515625" defaultRowHeight="12.75" x14ac:dyDescent="0.2"/>
  <cols>
    <col min="1" max="1" width="8.140625" style="156" customWidth="1"/>
    <col min="2" max="2" width="40.42578125" style="156" customWidth="1"/>
    <col min="3" max="3" width="9.42578125" style="156" customWidth="1"/>
    <col min="4" max="4" width="9.28515625" style="156" customWidth="1"/>
    <col min="5" max="5" width="10.140625" style="156" customWidth="1"/>
    <col min="6" max="6" width="16.7109375" style="156" customWidth="1"/>
    <col min="7" max="7" width="24.42578125" style="156" customWidth="1"/>
    <col min="8" max="16384" width="9.28515625" style="156"/>
  </cols>
  <sheetData>
    <row r="1" spans="1:7" ht="22.9" customHeight="1" x14ac:dyDescent="0.2">
      <c r="A1" s="213" t="s">
        <v>336</v>
      </c>
      <c r="B1" s="214"/>
      <c r="C1" s="214"/>
      <c r="D1" s="214"/>
      <c r="E1" s="214"/>
      <c r="F1" s="214"/>
      <c r="G1" s="215"/>
    </row>
    <row r="2" spans="1:7" x14ac:dyDescent="0.2">
      <c r="A2" s="216"/>
      <c r="B2" s="217"/>
      <c r="C2" s="217"/>
      <c r="D2" s="217"/>
      <c r="E2" s="217"/>
      <c r="F2" s="217"/>
      <c r="G2" s="218"/>
    </row>
    <row r="3" spans="1:7" ht="13.15" customHeight="1" x14ac:dyDescent="0.2">
      <c r="A3" s="216"/>
      <c r="B3" s="217"/>
      <c r="C3" s="217"/>
      <c r="D3" s="217"/>
      <c r="E3" s="217"/>
      <c r="F3" s="217"/>
      <c r="G3" s="218"/>
    </row>
    <row r="4" spans="1:7" ht="13.15" customHeight="1" x14ac:dyDescent="0.2">
      <c r="A4" s="216"/>
      <c r="B4" s="217"/>
      <c r="C4" s="217"/>
      <c r="D4" s="217"/>
      <c r="E4" s="217"/>
      <c r="F4" s="217"/>
      <c r="G4" s="218"/>
    </row>
    <row r="5" spans="1:7" ht="13.5" thickBot="1" x14ac:dyDescent="0.25">
      <c r="A5" s="219"/>
      <c r="B5" s="220"/>
      <c r="C5" s="220"/>
      <c r="D5" s="220"/>
      <c r="E5" s="220"/>
      <c r="F5" s="220"/>
      <c r="G5" s="221"/>
    </row>
    <row r="6" spans="1:7" ht="16.5" thickBot="1" x14ac:dyDescent="0.25">
      <c r="A6" s="210" t="s">
        <v>337</v>
      </c>
      <c r="B6" s="211"/>
      <c r="C6" s="211"/>
      <c r="D6" s="211"/>
      <c r="E6" s="211"/>
      <c r="F6" s="211"/>
      <c r="G6" s="212"/>
    </row>
    <row r="7" spans="1:7" ht="13.5" thickBot="1" x14ac:dyDescent="0.25">
      <c r="A7" s="183"/>
      <c r="B7" s="184"/>
      <c r="C7" s="184"/>
      <c r="D7" s="184"/>
      <c r="E7" s="184"/>
      <c r="F7" s="184"/>
      <c r="G7" s="185"/>
    </row>
    <row r="8" spans="1:7" ht="23.1" customHeight="1" x14ac:dyDescent="0.2">
      <c r="A8" s="180" t="s">
        <v>294</v>
      </c>
      <c r="B8" s="181" t="s">
        <v>295</v>
      </c>
      <c r="C8" s="182" t="s">
        <v>296</v>
      </c>
      <c r="D8" s="180" t="s">
        <v>297</v>
      </c>
      <c r="E8" s="180" t="s">
        <v>298</v>
      </c>
      <c r="F8" s="182" t="s">
        <v>299</v>
      </c>
      <c r="G8" s="180" t="s">
        <v>300</v>
      </c>
    </row>
    <row r="9" spans="1:7" ht="11.25" customHeight="1" x14ac:dyDescent="0.2">
      <c r="A9" s="157"/>
      <c r="B9" s="157"/>
      <c r="C9" s="157"/>
      <c r="D9" s="157"/>
      <c r="E9" s="157"/>
      <c r="F9" s="157"/>
      <c r="G9" s="198"/>
    </row>
    <row r="10" spans="1:7" ht="12.75" customHeight="1" x14ac:dyDescent="0.2">
      <c r="A10" s="158" t="s">
        <v>301</v>
      </c>
      <c r="B10" s="159" t="s">
        <v>302</v>
      </c>
      <c r="C10" s="157"/>
      <c r="D10" s="157"/>
      <c r="E10" s="157"/>
      <c r="F10" s="157"/>
      <c r="G10" s="188"/>
    </row>
    <row r="11" spans="1:7" ht="12.75" customHeight="1" x14ac:dyDescent="0.2">
      <c r="A11" s="160">
        <v>1.1000000000000001</v>
      </c>
      <c r="B11" s="161" t="s">
        <v>303</v>
      </c>
      <c r="C11" s="162">
        <v>280</v>
      </c>
      <c r="D11" s="163" t="s">
        <v>304</v>
      </c>
      <c r="E11" s="164"/>
      <c r="F11" s="165">
        <f t="shared" ref="F11:F12" si="0">+C11*E11</f>
        <v>0</v>
      </c>
      <c r="G11" s="188"/>
    </row>
    <row r="12" spans="1:7" ht="12.75" customHeight="1" x14ac:dyDescent="0.2">
      <c r="A12" s="160">
        <v>1.2</v>
      </c>
      <c r="B12" s="161" t="s">
        <v>305</v>
      </c>
      <c r="C12" s="162">
        <v>1</v>
      </c>
      <c r="D12" s="163" t="s">
        <v>306</v>
      </c>
      <c r="E12" s="187"/>
      <c r="F12" s="165">
        <f t="shared" si="0"/>
        <v>0</v>
      </c>
      <c r="G12" s="189"/>
    </row>
    <row r="13" spans="1:7" ht="12.75" customHeight="1" x14ac:dyDescent="0.2">
      <c r="A13" s="190"/>
      <c r="B13" s="191"/>
      <c r="C13" s="191"/>
      <c r="D13" s="191"/>
      <c r="E13" s="191"/>
      <c r="F13" s="192"/>
      <c r="G13" s="166">
        <f>+SUM(F11:F12)</f>
        <v>0</v>
      </c>
    </row>
    <row r="14" spans="1:7" ht="12.75" customHeight="1" x14ac:dyDescent="0.2">
      <c r="A14" s="167">
        <v>2</v>
      </c>
      <c r="B14" s="159" t="s">
        <v>307</v>
      </c>
      <c r="C14" s="193"/>
      <c r="D14" s="194"/>
      <c r="E14" s="194"/>
      <c r="F14" s="194"/>
      <c r="G14" s="168"/>
    </row>
    <row r="15" spans="1:7" ht="12.75" customHeight="1" x14ac:dyDescent="0.2">
      <c r="A15" s="160">
        <v>2.1</v>
      </c>
      <c r="B15" s="161" t="s">
        <v>308</v>
      </c>
      <c r="C15" s="162">
        <v>116</v>
      </c>
      <c r="D15" s="163" t="s">
        <v>309</v>
      </c>
      <c r="E15" s="164"/>
      <c r="F15" s="165">
        <f>+C15*E15</f>
        <v>0</v>
      </c>
      <c r="G15" s="188"/>
    </row>
    <row r="16" spans="1:7" ht="12.75" customHeight="1" x14ac:dyDescent="0.2">
      <c r="A16" s="160">
        <v>2.2000000000000002</v>
      </c>
      <c r="B16" s="161" t="s">
        <v>310</v>
      </c>
      <c r="C16" s="162">
        <v>150.80000000000001</v>
      </c>
      <c r="D16" s="163" t="s">
        <v>309</v>
      </c>
      <c r="E16" s="164"/>
      <c r="F16" s="165">
        <f>+C16*E16</f>
        <v>0</v>
      </c>
      <c r="G16" s="188"/>
    </row>
    <row r="17" spans="1:7" ht="25.5" customHeight="1" x14ac:dyDescent="0.2">
      <c r="A17" s="160">
        <v>2.2999999999999998</v>
      </c>
      <c r="B17" s="169" t="s">
        <v>311</v>
      </c>
      <c r="C17" s="162">
        <v>56</v>
      </c>
      <c r="D17" s="163" t="s">
        <v>309</v>
      </c>
      <c r="E17" s="170"/>
      <c r="F17" s="165">
        <f>+C17*E17</f>
        <v>0</v>
      </c>
      <c r="G17" s="189"/>
    </row>
    <row r="18" spans="1:7" ht="12.75" customHeight="1" x14ac:dyDescent="0.2">
      <c r="A18" s="190"/>
      <c r="B18" s="191"/>
      <c r="C18" s="191"/>
      <c r="D18" s="191"/>
      <c r="E18" s="191"/>
      <c r="F18" s="192"/>
      <c r="G18" s="166">
        <f>+SUM(F15:F17)</f>
        <v>0</v>
      </c>
    </row>
    <row r="19" spans="1:7" ht="12.75" customHeight="1" x14ac:dyDescent="0.2">
      <c r="A19" s="167">
        <v>3</v>
      </c>
      <c r="B19" s="159" t="s">
        <v>312</v>
      </c>
      <c r="C19" s="193"/>
      <c r="D19" s="194"/>
      <c r="E19" s="194"/>
      <c r="F19" s="194"/>
      <c r="G19" s="168"/>
    </row>
    <row r="20" spans="1:7" ht="13.35" customHeight="1" x14ac:dyDescent="0.2">
      <c r="A20" s="160">
        <v>3.1</v>
      </c>
      <c r="B20" s="161" t="s">
        <v>313</v>
      </c>
      <c r="C20" s="162">
        <v>16.8</v>
      </c>
      <c r="D20" s="171" t="s">
        <v>314</v>
      </c>
      <c r="E20" s="170"/>
      <c r="F20" s="165">
        <f t="shared" ref="F20:F22" si="1">+C20*E20</f>
        <v>0</v>
      </c>
      <c r="G20" s="188"/>
    </row>
    <row r="21" spans="1:7" ht="12.75" customHeight="1" x14ac:dyDescent="0.2">
      <c r="A21" s="160">
        <v>3.2</v>
      </c>
      <c r="B21" s="161" t="s">
        <v>315</v>
      </c>
      <c r="C21" s="162">
        <v>280</v>
      </c>
      <c r="D21" s="163" t="s">
        <v>316</v>
      </c>
      <c r="E21" s="170"/>
      <c r="F21" s="165">
        <f t="shared" si="1"/>
        <v>0</v>
      </c>
      <c r="G21" s="188"/>
    </row>
    <row r="22" spans="1:7" ht="12.75" customHeight="1" x14ac:dyDescent="0.2">
      <c r="A22" s="160">
        <v>3.3</v>
      </c>
      <c r="B22" s="161" t="s">
        <v>317</v>
      </c>
      <c r="C22" s="162">
        <v>280</v>
      </c>
      <c r="D22" s="163" t="s">
        <v>318</v>
      </c>
      <c r="E22" s="170"/>
      <c r="F22" s="165">
        <f t="shared" si="1"/>
        <v>0</v>
      </c>
      <c r="G22" s="189"/>
    </row>
    <row r="23" spans="1:7" ht="12.75" customHeight="1" x14ac:dyDescent="0.2">
      <c r="A23" s="190"/>
      <c r="B23" s="191"/>
      <c r="C23" s="191"/>
      <c r="D23" s="191"/>
      <c r="E23" s="191"/>
      <c r="F23" s="192"/>
      <c r="G23" s="166">
        <f>+SUM(F20:F22)</f>
        <v>0</v>
      </c>
    </row>
    <row r="24" spans="1:7" ht="12.75" customHeight="1" x14ac:dyDescent="0.2">
      <c r="A24" s="167">
        <v>4</v>
      </c>
      <c r="B24" s="159" t="s">
        <v>319</v>
      </c>
      <c r="C24" s="193"/>
      <c r="D24" s="194"/>
      <c r="E24" s="194"/>
      <c r="F24" s="194"/>
      <c r="G24" s="168"/>
    </row>
    <row r="25" spans="1:7" ht="12.75" customHeight="1" x14ac:dyDescent="0.2">
      <c r="A25" s="160">
        <v>4.0999999999999996</v>
      </c>
      <c r="B25" s="161" t="s">
        <v>320</v>
      </c>
      <c r="C25" s="162">
        <v>280</v>
      </c>
      <c r="D25" s="163" t="s">
        <v>321</v>
      </c>
      <c r="E25" s="164"/>
      <c r="F25" s="165">
        <f>+C25*E25</f>
        <v>0</v>
      </c>
      <c r="G25" s="172"/>
    </row>
    <row r="26" spans="1:7" ht="12.75" customHeight="1" x14ac:dyDescent="0.2">
      <c r="A26" s="190"/>
      <c r="B26" s="191"/>
      <c r="C26" s="191"/>
      <c r="D26" s="191"/>
      <c r="E26" s="191"/>
      <c r="F26" s="192"/>
      <c r="G26" s="166">
        <f>+SUM(F24:F25)</f>
        <v>0</v>
      </c>
    </row>
    <row r="27" spans="1:7" ht="11.85" customHeight="1" x14ac:dyDescent="0.2">
      <c r="A27" s="193"/>
      <c r="B27" s="194"/>
      <c r="C27" s="194"/>
      <c r="D27" s="194"/>
      <c r="E27" s="194"/>
      <c r="F27" s="194"/>
      <c r="G27" s="195"/>
    </row>
    <row r="28" spans="1:7" ht="12.75" customHeight="1" x14ac:dyDescent="0.2">
      <c r="A28" s="224" t="s">
        <v>322</v>
      </c>
      <c r="B28" s="225"/>
      <c r="C28" s="225"/>
      <c r="D28" s="196"/>
      <c r="E28" s="196"/>
      <c r="F28" s="197"/>
      <c r="G28" s="173">
        <f>+SUM(G13:G26)</f>
        <v>0</v>
      </c>
    </row>
    <row r="29" spans="1:7" ht="11.85" customHeight="1" x14ac:dyDescent="0.2">
      <c r="A29" s="226"/>
      <c r="B29" s="227"/>
      <c r="C29" s="227"/>
      <c r="D29" s="227"/>
      <c r="E29" s="227"/>
      <c r="F29" s="227"/>
      <c r="G29" s="168"/>
    </row>
    <row r="30" spans="1:7" ht="12.75" customHeight="1" x14ac:dyDescent="0.2">
      <c r="A30" s="222" t="s">
        <v>323</v>
      </c>
      <c r="B30" s="223"/>
      <c r="C30" s="223"/>
      <c r="D30" s="223"/>
      <c r="E30" s="223"/>
      <c r="F30" s="223"/>
      <c r="G30" s="186"/>
    </row>
    <row r="31" spans="1:7" ht="12.75" customHeight="1" x14ac:dyDescent="0.2">
      <c r="A31" s="200" t="s">
        <v>324</v>
      </c>
      <c r="B31" s="201"/>
      <c r="C31" s="202"/>
      <c r="D31" s="174">
        <v>0.1</v>
      </c>
      <c r="E31" s="175"/>
      <c r="F31" s="165">
        <f>+D31*$G$28</f>
        <v>0</v>
      </c>
      <c r="G31" s="186"/>
    </row>
    <row r="32" spans="1:7" ht="12.75" customHeight="1" x14ac:dyDescent="0.2">
      <c r="A32" s="200" t="s">
        <v>325</v>
      </c>
      <c r="B32" s="201"/>
      <c r="C32" s="202"/>
      <c r="D32" s="174">
        <v>2.5000000000000001E-2</v>
      </c>
      <c r="E32" s="175"/>
      <c r="F32" s="165">
        <f t="shared" ref="F32:F39" si="2">+D32*$G$28</f>
        <v>0</v>
      </c>
      <c r="G32" s="186"/>
    </row>
    <row r="33" spans="1:7" ht="12.75" customHeight="1" x14ac:dyDescent="0.2">
      <c r="A33" s="200" t="s">
        <v>326</v>
      </c>
      <c r="B33" s="201"/>
      <c r="C33" s="202"/>
      <c r="D33" s="174">
        <v>0.02</v>
      </c>
      <c r="E33" s="175"/>
      <c r="F33" s="165">
        <f t="shared" si="2"/>
        <v>0</v>
      </c>
      <c r="G33" s="186"/>
    </row>
    <row r="34" spans="1:7" ht="12.75" customHeight="1" x14ac:dyDescent="0.2">
      <c r="A34" s="200" t="s">
        <v>327</v>
      </c>
      <c r="B34" s="201"/>
      <c r="C34" s="202"/>
      <c r="D34" s="174">
        <v>3.5000000000000003E-2</v>
      </c>
      <c r="E34" s="175"/>
      <c r="F34" s="165">
        <f t="shared" si="2"/>
        <v>0</v>
      </c>
      <c r="G34" s="186"/>
    </row>
    <row r="35" spans="1:7" ht="12.75" customHeight="1" x14ac:dyDescent="0.2">
      <c r="A35" s="200" t="s">
        <v>328</v>
      </c>
      <c r="B35" s="201"/>
      <c r="C35" s="202"/>
      <c r="D35" s="174">
        <v>0.05</v>
      </c>
      <c r="E35" s="175"/>
      <c r="F35" s="165">
        <f t="shared" si="2"/>
        <v>0</v>
      </c>
      <c r="G35" s="186"/>
    </row>
    <row r="36" spans="1:7" ht="12.75" customHeight="1" x14ac:dyDescent="0.2">
      <c r="A36" s="200" t="s">
        <v>329</v>
      </c>
      <c r="B36" s="201"/>
      <c r="C36" s="202"/>
      <c r="D36" s="174">
        <v>0.03</v>
      </c>
      <c r="E36" s="175"/>
      <c r="F36" s="165">
        <f t="shared" si="2"/>
        <v>0</v>
      </c>
      <c r="G36" s="186"/>
    </row>
    <row r="37" spans="1:7" ht="12.75" customHeight="1" x14ac:dyDescent="0.2">
      <c r="A37" s="200" t="s">
        <v>330</v>
      </c>
      <c r="B37" s="201"/>
      <c r="C37" s="202"/>
      <c r="D37" s="174">
        <v>0.01</v>
      </c>
      <c r="E37" s="170"/>
      <c r="F37" s="165">
        <f t="shared" si="2"/>
        <v>0</v>
      </c>
      <c r="G37" s="186"/>
    </row>
    <row r="38" spans="1:7" ht="12.75" customHeight="1" x14ac:dyDescent="0.2">
      <c r="A38" s="200" t="s">
        <v>331</v>
      </c>
      <c r="B38" s="201"/>
      <c r="C38" s="202"/>
      <c r="D38" s="174">
        <v>1E-3</v>
      </c>
      <c r="E38" s="176"/>
      <c r="F38" s="165">
        <f t="shared" si="2"/>
        <v>0</v>
      </c>
      <c r="G38" s="186"/>
    </row>
    <row r="39" spans="1:7" ht="12.75" customHeight="1" x14ac:dyDescent="0.2">
      <c r="A39" s="200" t="s">
        <v>332</v>
      </c>
      <c r="B39" s="201"/>
      <c r="C39" s="202"/>
      <c r="D39" s="174">
        <v>1.7999999999999999E-2</v>
      </c>
      <c r="E39" s="175"/>
      <c r="F39" s="165">
        <f t="shared" si="2"/>
        <v>0</v>
      </c>
      <c r="G39" s="186"/>
    </row>
    <row r="40" spans="1:7" ht="12.75" customHeight="1" x14ac:dyDescent="0.2">
      <c r="A40" s="200" t="s">
        <v>333</v>
      </c>
      <c r="B40" s="201"/>
      <c r="C40" s="202"/>
      <c r="D40" s="177">
        <v>1</v>
      </c>
      <c r="E40" s="175"/>
      <c r="F40" s="165"/>
      <c r="G40" s="186"/>
    </row>
    <row r="41" spans="1:7" ht="11.85" customHeight="1" x14ac:dyDescent="0.2">
      <c r="A41" s="226"/>
      <c r="B41" s="227"/>
      <c r="C41" s="227"/>
      <c r="D41" s="227"/>
      <c r="E41" s="227"/>
      <c r="F41" s="207"/>
      <c r="G41" s="228"/>
    </row>
    <row r="42" spans="1:7" ht="12.75" customHeight="1" x14ac:dyDescent="0.2">
      <c r="A42" s="203" t="s">
        <v>334</v>
      </c>
      <c r="B42" s="204"/>
      <c r="C42" s="204"/>
      <c r="D42" s="204"/>
      <c r="E42" s="204"/>
      <c r="F42" s="205"/>
      <c r="G42" s="178">
        <f>+SUM(F31:F40)</f>
        <v>0</v>
      </c>
    </row>
    <row r="43" spans="1:7" ht="16.5" customHeight="1" x14ac:dyDescent="0.2">
      <c r="A43" s="206"/>
      <c r="B43" s="207"/>
      <c r="C43" s="207"/>
      <c r="D43" s="208" t="s">
        <v>335</v>
      </c>
      <c r="E43" s="208"/>
      <c r="F43" s="209"/>
      <c r="G43" s="179">
        <f>+G28+G42</f>
        <v>0</v>
      </c>
    </row>
    <row r="44" spans="1:7" x14ac:dyDescent="0.2">
      <c r="G44" s="199"/>
    </row>
  </sheetData>
  <mergeCells count="21">
    <mergeCell ref="A37:C37"/>
    <mergeCell ref="A1:G5"/>
    <mergeCell ref="A6:G6"/>
    <mergeCell ref="A28:C28"/>
    <mergeCell ref="A29:F29"/>
    <mergeCell ref="A30:F30"/>
    <mergeCell ref="A31:C31"/>
    <mergeCell ref="A32:C32"/>
    <mergeCell ref="A33:C33"/>
    <mergeCell ref="A34:C34"/>
    <mergeCell ref="A35:C35"/>
    <mergeCell ref="A36:C36"/>
    <mergeCell ref="A42:F42"/>
    <mergeCell ref="A43:C43"/>
    <mergeCell ref="D43:F43"/>
    <mergeCell ref="A38:C38"/>
    <mergeCell ref="A39:C39"/>
    <mergeCell ref="A40:C40"/>
    <mergeCell ref="A41:C41"/>
    <mergeCell ref="D41:E41"/>
    <mergeCell ref="F41:G41"/>
  </mergeCells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view="pageBreakPreview" topLeftCell="A177" zoomScale="90" zoomScaleNormal="100" zoomScaleSheetLayoutView="90" workbookViewId="0">
      <selection activeCell="G194" sqref="G194"/>
    </sheetView>
  </sheetViews>
  <sheetFormatPr baseColWidth="10" defaultRowHeight="12.75" x14ac:dyDescent="0.2"/>
  <cols>
    <col min="1" max="1" width="11.5703125" style="43"/>
    <col min="2" max="2" width="38" style="43" customWidth="1"/>
    <col min="3" max="3" width="12.5703125" style="43" customWidth="1"/>
    <col min="4" max="4" width="11.5703125" style="43"/>
    <col min="5" max="5" width="16.28515625" style="43" customWidth="1"/>
    <col min="6" max="6" width="11.5703125" style="43"/>
    <col min="7" max="7" width="14.42578125" style="43" customWidth="1"/>
    <col min="8" max="8" width="15.140625" style="43" customWidth="1"/>
  </cols>
  <sheetData>
    <row r="1" spans="1:8" ht="19.5" thickBot="1" x14ac:dyDescent="0.35">
      <c r="A1" s="230" t="s">
        <v>284</v>
      </c>
      <c r="B1" s="231"/>
      <c r="C1" s="231"/>
      <c r="D1" s="231"/>
      <c r="E1" s="231"/>
      <c r="F1" s="231"/>
      <c r="G1" s="231"/>
      <c r="H1" s="232"/>
    </row>
    <row r="2" spans="1:8" ht="13.5" thickBot="1" x14ac:dyDescent="0.25"/>
    <row r="3" spans="1:8" ht="13.5" thickBot="1" x14ac:dyDescent="0.25">
      <c r="A3" s="238" t="s">
        <v>4</v>
      </c>
      <c r="B3" s="239"/>
      <c r="C3" s="239"/>
      <c r="D3" s="239"/>
      <c r="E3" s="239"/>
      <c r="F3" s="239"/>
      <c r="G3" s="239"/>
      <c r="H3" s="240"/>
    </row>
    <row r="4" spans="1:8" ht="25.5" x14ac:dyDescent="0.2">
      <c r="A4" s="44" t="s">
        <v>6</v>
      </c>
      <c r="B4" s="45" t="s">
        <v>7</v>
      </c>
      <c r="C4" s="44" t="s">
        <v>8</v>
      </c>
      <c r="D4" s="44" t="s">
        <v>9</v>
      </c>
      <c r="E4" s="46" t="s">
        <v>10</v>
      </c>
      <c r="F4" s="47" t="s">
        <v>11</v>
      </c>
      <c r="G4" s="46" t="s">
        <v>12</v>
      </c>
      <c r="H4" s="47" t="s">
        <v>13</v>
      </c>
    </row>
    <row r="5" spans="1:8" x14ac:dyDescent="0.2">
      <c r="A5" s="44" t="e">
        <f>+#REF!</f>
        <v>#REF!</v>
      </c>
      <c r="B5" s="45" t="s">
        <v>14</v>
      </c>
      <c r="C5" s="44">
        <v>1500</v>
      </c>
      <c r="D5" s="44" t="s">
        <v>5</v>
      </c>
      <c r="E5" s="46"/>
      <c r="F5" s="47"/>
      <c r="G5" s="46"/>
      <c r="H5" s="47"/>
    </row>
    <row r="6" spans="1:8" x14ac:dyDescent="0.2">
      <c r="A6" s="48"/>
      <c r="B6" s="49" t="s">
        <v>15</v>
      </c>
      <c r="C6" s="50"/>
      <c r="D6" s="50"/>
      <c r="E6" s="51"/>
      <c r="F6" s="52"/>
      <c r="G6" s="52"/>
      <c r="H6" s="52"/>
    </row>
    <row r="7" spans="1:8" x14ac:dyDescent="0.2">
      <c r="A7" s="48"/>
      <c r="B7" s="53" t="s">
        <v>16</v>
      </c>
      <c r="C7" s="54">
        <v>8</v>
      </c>
      <c r="D7" s="55" t="s">
        <v>17</v>
      </c>
      <c r="E7" s="56">
        <f t="shared" ref="E7:E11" si="0">G7-F7</f>
        <v>55.084745762711869</v>
      </c>
      <c r="F7" s="56">
        <f t="shared" ref="F7:F11" si="1">+G7-(G7/1.18)</f>
        <v>9.9152542372881314</v>
      </c>
      <c r="G7" s="52">
        <f>+'MATERIALES E INSUMOS'!D55</f>
        <v>65</v>
      </c>
      <c r="H7" s="57">
        <f t="shared" ref="H7:H11" si="2">+G7*C7</f>
        <v>520</v>
      </c>
    </row>
    <row r="8" spans="1:8" x14ac:dyDescent="0.2">
      <c r="A8" s="48"/>
      <c r="B8" s="53" t="s">
        <v>18</v>
      </c>
      <c r="C8" s="54">
        <v>3</v>
      </c>
      <c r="D8" s="55" t="s">
        <v>19</v>
      </c>
      <c r="E8" s="56">
        <f t="shared" si="0"/>
        <v>323.72881355932208</v>
      </c>
      <c r="F8" s="56">
        <f t="shared" si="1"/>
        <v>58.271186440677923</v>
      </c>
      <c r="G8" s="52">
        <f>+'MATERIALES E INSUMOS'!D5</f>
        <v>382</v>
      </c>
      <c r="H8" s="57">
        <f t="shared" si="2"/>
        <v>1146</v>
      </c>
    </row>
    <row r="9" spans="1:8" x14ac:dyDescent="0.2">
      <c r="A9" s="48"/>
      <c r="B9" s="53" t="s">
        <v>20</v>
      </c>
      <c r="C9" s="54">
        <v>2</v>
      </c>
      <c r="D9" s="55" t="s">
        <v>21</v>
      </c>
      <c r="E9" s="56">
        <f t="shared" si="0"/>
        <v>106.27118644067798</v>
      </c>
      <c r="F9" s="56">
        <f t="shared" si="1"/>
        <v>19.128813559322026</v>
      </c>
      <c r="G9" s="52">
        <v>125.4</v>
      </c>
      <c r="H9" s="57">
        <f t="shared" si="2"/>
        <v>250.8</v>
      </c>
    </row>
    <row r="10" spans="1:8" x14ac:dyDescent="0.2">
      <c r="A10" s="48"/>
      <c r="B10" s="53" t="s">
        <v>22</v>
      </c>
      <c r="C10" s="54">
        <v>0.1</v>
      </c>
      <c r="D10" s="55" t="s">
        <v>21</v>
      </c>
      <c r="E10" s="56">
        <f t="shared" si="0"/>
        <v>402.54237288135596</v>
      </c>
      <c r="F10" s="56">
        <f t="shared" si="1"/>
        <v>72.457627118644041</v>
      </c>
      <c r="G10" s="52">
        <v>475</v>
      </c>
      <c r="H10" s="57">
        <f t="shared" si="2"/>
        <v>47.5</v>
      </c>
    </row>
    <row r="11" spans="1:8" x14ac:dyDescent="0.2">
      <c r="A11" s="48"/>
      <c r="B11" s="53" t="s">
        <v>23</v>
      </c>
      <c r="C11" s="54">
        <v>1</v>
      </c>
      <c r="D11" s="55" t="s">
        <v>24</v>
      </c>
      <c r="E11" s="56">
        <f t="shared" si="0"/>
        <v>22881.355932203391</v>
      </c>
      <c r="F11" s="56">
        <f t="shared" si="1"/>
        <v>4118.6440677966093</v>
      </c>
      <c r="G11" s="57">
        <v>27000</v>
      </c>
      <c r="H11" s="57">
        <f t="shared" si="2"/>
        <v>27000</v>
      </c>
    </row>
    <row r="12" spans="1:8" x14ac:dyDescent="0.2">
      <c r="A12" s="48"/>
      <c r="B12" s="58" t="s">
        <v>25</v>
      </c>
      <c r="C12" s="54"/>
      <c r="D12" s="55"/>
      <c r="E12" s="56"/>
      <c r="F12" s="56"/>
      <c r="G12" s="57"/>
      <c r="H12" s="57"/>
    </row>
    <row r="13" spans="1:8" x14ac:dyDescent="0.2">
      <c r="A13" s="48"/>
      <c r="B13" s="53" t="s">
        <v>26</v>
      </c>
      <c r="C13" s="54">
        <v>1</v>
      </c>
      <c r="D13" s="55" t="s">
        <v>24</v>
      </c>
      <c r="E13" s="56">
        <f>G13</f>
        <v>2000</v>
      </c>
      <c r="F13" s="56"/>
      <c r="G13" s="57">
        <v>2000</v>
      </c>
      <c r="H13" s="57">
        <f t="shared" ref="H13:H15" si="3">+G13*C13</f>
        <v>2000</v>
      </c>
    </row>
    <row r="14" spans="1:8" x14ac:dyDescent="0.2">
      <c r="A14" s="48"/>
      <c r="B14" s="53" t="s">
        <v>27</v>
      </c>
      <c r="C14" s="54">
        <v>2</v>
      </c>
      <c r="D14" s="55" t="s">
        <v>24</v>
      </c>
      <c r="E14" s="56">
        <f t="shared" ref="E14:E15" si="4">G14</f>
        <v>1200</v>
      </c>
      <c r="F14" s="56"/>
      <c r="G14" s="57">
        <v>1200</v>
      </c>
      <c r="H14" s="57">
        <f t="shared" si="3"/>
        <v>2400</v>
      </c>
    </row>
    <row r="15" spans="1:8" x14ac:dyDescent="0.2">
      <c r="A15" s="48"/>
      <c r="B15" s="53" t="s">
        <v>28</v>
      </c>
      <c r="C15" s="54">
        <v>2</v>
      </c>
      <c r="D15" s="55" t="s">
        <v>24</v>
      </c>
      <c r="E15" s="56">
        <f t="shared" si="4"/>
        <v>600</v>
      </c>
      <c r="F15" s="56"/>
      <c r="G15" s="57">
        <v>600</v>
      </c>
      <c r="H15" s="57">
        <f t="shared" si="3"/>
        <v>1200</v>
      </c>
    </row>
    <row r="16" spans="1:8" x14ac:dyDescent="0.2">
      <c r="A16" s="48"/>
      <c r="B16" s="53"/>
      <c r="C16" s="54"/>
      <c r="D16" s="55"/>
      <c r="E16" s="56"/>
      <c r="F16" s="56"/>
      <c r="G16" s="57"/>
      <c r="H16" s="38">
        <f>+SUM(H7:H15)</f>
        <v>34564.300000000003</v>
      </c>
    </row>
    <row r="17" spans="1:8" x14ac:dyDescent="0.2">
      <c r="A17" s="59"/>
      <c r="B17" s="60"/>
      <c r="C17" s="61"/>
      <c r="D17" s="62"/>
      <c r="E17" s="63"/>
      <c r="F17" s="236" t="s">
        <v>115</v>
      </c>
      <c r="G17" s="237"/>
      <c r="H17" s="38">
        <f>H16/C5</f>
        <v>23.042866666666669</v>
      </c>
    </row>
    <row r="18" spans="1:8" x14ac:dyDescent="0.2">
      <c r="A18" s="64"/>
      <c r="B18" s="65"/>
      <c r="C18" s="66"/>
      <c r="D18" s="67"/>
      <c r="E18" s="67"/>
      <c r="F18" s="236" t="s">
        <v>116</v>
      </c>
      <c r="G18" s="237"/>
      <c r="H18" s="38">
        <f>+H17*1000</f>
        <v>23042.866666666669</v>
      </c>
    </row>
    <row r="20" spans="1:8" ht="15.75" x14ac:dyDescent="0.25">
      <c r="A20" s="44" t="s">
        <v>6</v>
      </c>
      <c r="B20" s="142" t="s">
        <v>291</v>
      </c>
      <c r="C20" s="143">
        <v>1</v>
      </c>
      <c r="D20" s="144" t="s">
        <v>110</v>
      </c>
      <c r="E20" s="145"/>
      <c r="F20" s="145"/>
      <c r="G20" s="145">
        <f>+G24/C21</f>
        <v>15000</v>
      </c>
      <c r="H20" s="145">
        <f>+H24/C21</f>
        <v>0</v>
      </c>
    </row>
    <row r="21" spans="1:8" ht="15.75" x14ac:dyDescent="0.25">
      <c r="A21" s="44" t="e">
        <f>+#REF!</f>
        <v>#REF!</v>
      </c>
      <c r="B21" s="146" t="s">
        <v>100</v>
      </c>
      <c r="C21" s="147">
        <v>1</v>
      </c>
      <c r="D21" s="148" t="s">
        <v>110</v>
      </c>
      <c r="E21" s="149"/>
      <c r="F21" s="149"/>
      <c r="G21" s="149"/>
      <c r="H21" s="149"/>
    </row>
    <row r="22" spans="1:8" ht="15.75" x14ac:dyDescent="0.25">
      <c r="A22" s="48"/>
      <c r="B22" s="150" t="s">
        <v>15</v>
      </c>
      <c r="C22" s="147"/>
      <c r="D22" s="148"/>
      <c r="E22" s="149"/>
      <c r="F22" s="149"/>
      <c r="G22" s="149"/>
      <c r="H22" s="149"/>
    </row>
    <row r="23" spans="1:8" ht="15.75" x14ac:dyDescent="0.25">
      <c r="A23" s="48"/>
      <c r="B23" s="151" t="s">
        <v>292</v>
      </c>
      <c r="C23" s="147">
        <v>1</v>
      </c>
      <c r="D23" s="148" t="s">
        <v>289</v>
      </c>
      <c r="E23" s="149">
        <v>15000</v>
      </c>
      <c r="F23" s="149"/>
      <c r="G23" s="149">
        <v>15000</v>
      </c>
      <c r="H23" s="149">
        <f t="shared" ref="H23" si="5">ROUND((C23*(F23)),2)</f>
        <v>0</v>
      </c>
    </row>
    <row r="24" spans="1:8" ht="16.5" thickBot="1" x14ac:dyDescent="0.3">
      <c r="A24" s="48"/>
      <c r="B24" s="151" t="s">
        <v>104</v>
      </c>
      <c r="C24" s="147"/>
      <c r="D24" s="148"/>
      <c r="E24" s="152"/>
      <c r="F24" s="152"/>
      <c r="G24" s="152">
        <f>SUM(G23:G23)</f>
        <v>15000</v>
      </c>
      <c r="H24" s="152">
        <f>SUM(H23:H23)</f>
        <v>0</v>
      </c>
    </row>
    <row r="25" spans="1:8" ht="15.75" thickBot="1" x14ac:dyDescent="0.3">
      <c r="E25" s="242" t="s">
        <v>286</v>
      </c>
      <c r="F25" s="243"/>
      <c r="G25" s="153"/>
      <c r="H25" s="154">
        <f>+G20+H20</f>
        <v>15000</v>
      </c>
    </row>
    <row r="26" spans="1:8" ht="13.5" thickBot="1" x14ac:dyDescent="0.25"/>
    <row r="27" spans="1:8" ht="13.5" thickBot="1" x14ac:dyDescent="0.25">
      <c r="A27" s="233" t="s">
        <v>30</v>
      </c>
      <c r="B27" s="234"/>
      <c r="C27" s="234"/>
      <c r="D27" s="234"/>
      <c r="E27" s="234"/>
      <c r="F27" s="234"/>
      <c r="G27" s="234"/>
      <c r="H27" s="235"/>
    </row>
    <row r="28" spans="1:8" ht="25.5" x14ac:dyDescent="0.2">
      <c r="A28" s="121" t="s">
        <v>6</v>
      </c>
      <c r="B28" s="121" t="s">
        <v>7</v>
      </c>
      <c r="C28" s="121" t="s">
        <v>8</v>
      </c>
      <c r="D28" s="121" t="s">
        <v>9</v>
      </c>
      <c r="E28" s="121" t="s">
        <v>10</v>
      </c>
      <c r="F28" s="122" t="s">
        <v>11</v>
      </c>
      <c r="G28" s="121" t="s">
        <v>12</v>
      </c>
      <c r="H28" s="121" t="s">
        <v>13</v>
      </c>
    </row>
    <row r="29" spans="1:8" x14ac:dyDescent="0.2">
      <c r="A29" s="72" t="e">
        <f>+#REF!</f>
        <v>#REF!</v>
      </c>
      <c r="B29" s="69"/>
      <c r="C29" s="70"/>
      <c r="D29" s="69"/>
      <c r="E29" s="70"/>
      <c r="F29" s="39"/>
      <c r="G29" s="70"/>
      <c r="H29" s="70"/>
    </row>
    <row r="30" spans="1:8" x14ac:dyDescent="0.2">
      <c r="A30" s="72"/>
      <c r="B30" s="72" t="s">
        <v>31</v>
      </c>
      <c r="C30" s="70"/>
      <c r="D30" s="69"/>
      <c r="E30" s="70"/>
      <c r="F30" s="39"/>
      <c r="G30" s="70"/>
      <c r="H30" s="70"/>
    </row>
    <row r="31" spans="1:8" ht="15" x14ac:dyDescent="0.2">
      <c r="A31" s="72"/>
      <c r="B31" s="69" t="s">
        <v>32</v>
      </c>
      <c r="C31" s="70">
        <v>1</v>
      </c>
      <c r="D31" s="69" t="s">
        <v>277</v>
      </c>
      <c r="E31" s="70">
        <v>385</v>
      </c>
      <c r="F31" s="39"/>
      <c r="G31" s="70">
        <v>385</v>
      </c>
      <c r="H31" s="70">
        <f>C31*E31</f>
        <v>385</v>
      </c>
    </row>
    <row r="32" spans="1:8" x14ac:dyDescent="0.2">
      <c r="A32" s="72"/>
      <c r="B32" s="69" t="s">
        <v>268</v>
      </c>
      <c r="C32" s="70"/>
      <c r="D32" s="69"/>
      <c r="E32" s="70"/>
      <c r="F32" s="39"/>
      <c r="G32" s="70"/>
      <c r="H32" s="70"/>
    </row>
    <row r="33" spans="1:8" ht="15" x14ac:dyDescent="0.2">
      <c r="A33" s="72"/>
      <c r="B33" s="69" t="s">
        <v>33</v>
      </c>
      <c r="C33" s="70">
        <v>1</v>
      </c>
      <c r="D33" s="69" t="s">
        <v>277</v>
      </c>
      <c r="E33" s="70">
        <v>15</v>
      </c>
      <c r="F33" s="39"/>
      <c r="G33" s="70">
        <v>15</v>
      </c>
      <c r="H33" s="70">
        <f>E33*C33</f>
        <v>15</v>
      </c>
    </row>
    <row r="34" spans="1:8" x14ac:dyDescent="0.2">
      <c r="A34" s="72"/>
      <c r="B34" s="69" t="s">
        <v>268</v>
      </c>
      <c r="C34" s="70"/>
      <c r="D34" s="69"/>
      <c r="E34" s="70"/>
      <c r="F34" s="39"/>
      <c r="G34" s="70"/>
      <c r="H34" s="70"/>
    </row>
    <row r="35" spans="1:8" x14ac:dyDescent="0.2">
      <c r="A35" s="72"/>
      <c r="B35" s="72" t="s">
        <v>34</v>
      </c>
      <c r="C35" s="73"/>
      <c r="D35" s="72"/>
      <c r="E35" s="73"/>
      <c r="F35" s="40"/>
      <c r="G35" s="73"/>
      <c r="H35" s="73">
        <f>SUM(H31:H34)</f>
        <v>400</v>
      </c>
    </row>
    <row r="36" spans="1:8" x14ac:dyDescent="0.2">
      <c r="A36" s="116"/>
      <c r="B36" s="69"/>
      <c r="C36" s="70"/>
      <c r="D36" s="69"/>
      <c r="E36" s="70"/>
      <c r="F36" s="39"/>
      <c r="G36" s="70"/>
      <c r="H36" s="70"/>
    </row>
    <row r="37" spans="1:8" x14ac:dyDescent="0.2">
      <c r="A37" s="81"/>
      <c r="B37" s="72" t="s">
        <v>35</v>
      </c>
      <c r="C37" s="70"/>
      <c r="D37" s="69"/>
      <c r="E37" s="70"/>
      <c r="F37" s="39"/>
      <c r="G37" s="70"/>
      <c r="H37" s="70"/>
    </row>
    <row r="38" spans="1:8" ht="15" x14ac:dyDescent="0.2">
      <c r="A38" s="81"/>
      <c r="B38" s="69" t="s">
        <v>36</v>
      </c>
      <c r="C38" s="70">
        <v>1</v>
      </c>
      <c r="D38" s="69" t="s">
        <v>277</v>
      </c>
      <c r="E38" s="70">
        <f>G38-F38</f>
        <v>0.66101694915254239</v>
      </c>
      <c r="F38" s="39">
        <f>+G38-(G38/1.18)</f>
        <v>0.11898305084745764</v>
      </c>
      <c r="G38" s="70">
        <v>0.78</v>
      </c>
      <c r="H38" s="70">
        <f>G38*C38</f>
        <v>0.78</v>
      </c>
    </row>
    <row r="39" spans="1:8" ht="15" x14ac:dyDescent="0.2">
      <c r="A39" s="81"/>
      <c r="B39" s="69" t="s">
        <v>37</v>
      </c>
      <c r="C39" s="70">
        <v>1</v>
      </c>
      <c r="D39" s="69" t="s">
        <v>277</v>
      </c>
      <c r="E39" s="70">
        <f>G39-F39</f>
        <v>1.1186440677966103</v>
      </c>
      <c r="F39" s="39">
        <f>+G39-(G39/1.18)</f>
        <v>0.20135593220338976</v>
      </c>
      <c r="G39" s="70">
        <v>1.32</v>
      </c>
      <c r="H39" s="70">
        <f>G39*C39</f>
        <v>1.32</v>
      </c>
    </row>
    <row r="40" spans="1:8" x14ac:dyDescent="0.2">
      <c r="A40" s="72"/>
      <c r="B40" s="72" t="s">
        <v>38</v>
      </c>
      <c r="C40" s="73"/>
      <c r="D40" s="72"/>
      <c r="E40" s="73"/>
      <c r="F40" s="40"/>
      <c r="G40" s="73"/>
      <c r="H40" s="73">
        <f>SUM(H38:H39)</f>
        <v>2.1</v>
      </c>
    </row>
    <row r="41" spans="1:8" x14ac:dyDescent="0.2">
      <c r="A41" s="72"/>
      <c r="B41" s="72"/>
      <c r="C41" s="73"/>
      <c r="D41" s="72"/>
      <c r="E41" s="73"/>
      <c r="F41" s="40"/>
      <c r="G41" s="73"/>
      <c r="H41" s="73"/>
    </row>
    <row r="42" spans="1:8" x14ac:dyDescent="0.2">
      <c r="A42" s="72"/>
      <c r="B42" s="69"/>
      <c r="C42" s="70"/>
      <c r="D42" s="69"/>
      <c r="E42" s="70"/>
      <c r="F42" s="39"/>
      <c r="G42" s="70"/>
      <c r="H42" s="73" t="s">
        <v>39</v>
      </c>
    </row>
    <row r="43" spans="1:8" x14ac:dyDescent="0.2">
      <c r="A43" s="72"/>
      <c r="B43" s="69"/>
      <c r="C43" s="70"/>
      <c r="D43" s="69"/>
      <c r="E43" s="70"/>
      <c r="F43" s="39"/>
      <c r="G43" s="70"/>
      <c r="H43" s="73"/>
    </row>
    <row r="44" spans="1:8" x14ac:dyDescent="0.2">
      <c r="A44" s="72"/>
      <c r="B44" s="69"/>
      <c r="C44" s="241" t="s">
        <v>40</v>
      </c>
      <c r="D44" s="241"/>
      <c r="E44" s="241"/>
      <c r="F44" s="241"/>
      <c r="G44" s="68"/>
      <c r="H44" s="68">
        <f>H35+H40</f>
        <v>402.1</v>
      </c>
    </row>
    <row r="45" spans="1:8" ht="13.5" thickBot="1" x14ac:dyDescent="0.25"/>
    <row r="46" spans="1:8" ht="13.5" thickBot="1" x14ac:dyDescent="0.25">
      <c r="A46" s="233" t="s">
        <v>90</v>
      </c>
      <c r="B46" s="234"/>
      <c r="C46" s="234"/>
      <c r="D46" s="234"/>
      <c r="E46" s="234"/>
      <c r="F46" s="234"/>
      <c r="G46" s="234"/>
      <c r="H46" s="235"/>
    </row>
    <row r="47" spans="1:8" ht="25.5" x14ac:dyDescent="0.2">
      <c r="A47" s="82" t="s">
        <v>6</v>
      </c>
      <c r="B47" s="83" t="s">
        <v>7</v>
      </c>
      <c r="C47" s="44" t="s">
        <v>8</v>
      </c>
      <c r="D47" s="44" t="s">
        <v>9</v>
      </c>
      <c r="E47" s="84" t="s">
        <v>10</v>
      </c>
      <c r="F47" s="44" t="s">
        <v>11</v>
      </c>
      <c r="G47" s="84" t="s">
        <v>12</v>
      </c>
      <c r="H47" s="44" t="s">
        <v>13</v>
      </c>
    </row>
    <row r="48" spans="1:8" x14ac:dyDescent="0.2">
      <c r="A48" s="72" t="e">
        <f>+#REF!</f>
        <v>#REF!</v>
      </c>
      <c r="B48" s="85"/>
      <c r="C48" s="54"/>
      <c r="D48" s="55"/>
      <c r="E48" s="54"/>
      <c r="F48" s="86"/>
      <c r="G48" s="54"/>
      <c r="H48" s="54"/>
    </row>
    <row r="49" spans="1:8" x14ac:dyDescent="0.2">
      <c r="A49" s="72"/>
      <c r="B49" s="87" t="s">
        <v>42</v>
      </c>
      <c r="C49" s="54"/>
      <c r="D49" s="55"/>
      <c r="E49" s="54"/>
      <c r="F49" s="86"/>
      <c r="G49" s="54"/>
      <c r="H49" s="54"/>
    </row>
    <row r="50" spans="1:8" x14ac:dyDescent="0.2">
      <c r="A50" s="72"/>
      <c r="B50" s="85" t="s">
        <v>91</v>
      </c>
      <c r="C50" s="54">
        <v>1</v>
      </c>
      <c r="D50" s="55" t="s">
        <v>92</v>
      </c>
      <c r="E50" s="54">
        <v>1800</v>
      </c>
      <c r="F50" s="86">
        <f>+E50*0.18</f>
        <v>324</v>
      </c>
      <c r="G50" s="54">
        <v>1850</v>
      </c>
      <c r="H50" s="54">
        <f>G50*C50</f>
        <v>1850</v>
      </c>
    </row>
    <row r="51" spans="1:8" x14ac:dyDescent="0.2">
      <c r="A51" s="72"/>
      <c r="B51" s="85"/>
      <c r="C51" s="54"/>
      <c r="D51" s="55"/>
      <c r="E51" s="54"/>
      <c r="F51" s="86"/>
      <c r="G51" s="54"/>
      <c r="H51" s="54"/>
    </row>
    <row r="52" spans="1:8" x14ac:dyDescent="0.2">
      <c r="A52" s="72"/>
      <c r="B52" s="85" t="s">
        <v>93</v>
      </c>
      <c r="C52" s="54">
        <v>6</v>
      </c>
      <c r="D52" s="55" t="s">
        <v>46</v>
      </c>
      <c r="E52" s="54"/>
      <c r="F52" s="86"/>
      <c r="G52" s="54"/>
      <c r="H52" s="54"/>
    </row>
    <row r="53" spans="1:8" x14ac:dyDescent="0.2">
      <c r="A53" s="72"/>
      <c r="B53" s="85"/>
      <c r="C53" s="54"/>
      <c r="D53" s="55"/>
      <c r="E53" s="54"/>
      <c r="F53" s="86"/>
      <c r="G53" s="54"/>
      <c r="H53" s="54"/>
    </row>
    <row r="54" spans="1:8" x14ac:dyDescent="0.2">
      <c r="A54" s="72"/>
      <c r="B54" s="87" t="s">
        <v>38</v>
      </c>
      <c r="C54" s="88"/>
      <c r="D54" s="89"/>
      <c r="E54" s="89"/>
      <c r="F54" s="90"/>
      <c r="G54" s="54"/>
      <c r="H54" s="88">
        <f>H50/C52</f>
        <v>308.33333333333331</v>
      </c>
    </row>
    <row r="55" spans="1:8" x14ac:dyDescent="0.2">
      <c r="A55" s="116"/>
      <c r="B55" s="85"/>
      <c r="C55" s="54"/>
      <c r="D55" s="55"/>
      <c r="E55" s="54"/>
      <c r="F55" s="86"/>
      <c r="G55" s="54"/>
      <c r="H55" s="54"/>
    </row>
    <row r="56" spans="1:8" x14ac:dyDescent="0.2">
      <c r="A56" s="81"/>
      <c r="B56" s="87" t="s">
        <v>94</v>
      </c>
      <c r="C56" s="54"/>
      <c r="D56" s="55"/>
      <c r="E56" s="54"/>
      <c r="F56" s="86"/>
      <c r="G56" s="54"/>
      <c r="H56" s="54"/>
    </row>
    <row r="57" spans="1:8" x14ac:dyDescent="0.2">
      <c r="A57" s="81"/>
      <c r="B57" s="85" t="s">
        <v>95</v>
      </c>
      <c r="C57" s="54">
        <v>0.05</v>
      </c>
      <c r="D57" s="55" t="s">
        <v>84</v>
      </c>
      <c r="E57" s="54">
        <v>246</v>
      </c>
      <c r="F57" s="86">
        <f>+E57*0.18</f>
        <v>44.28</v>
      </c>
      <c r="G57" s="54">
        <f>+E57+F57</f>
        <v>290.27999999999997</v>
      </c>
      <c r="H57" s="54">
        <f>G57*0.05</f>
        <v>14.513999999999999</v>
      </c>
    </row>
    <row r="58" spans="1:8" x14ac:dyDescent="0.2">
      <c r="A58" s="81"/>
      <c r="B58" s="87" t="s">
        <v>96</v>
      </c>
      <c r="C58" s="88"/>
      <c r="D58" s="89"/>
      <c r="E58" s="89"/>
      <c r="F58" s="90"/>
      <c r="G58" s="54"/>
      <c r="H58" s="88">
        <f>H57</f>
        <v>14.513999999999999</v>
      </c>
    </row>
    <row r="59" spans="1:8" x14ac:dyDescent="0.2">
      <c r="A59" s="72"/>
      <c r="B59" s="85"/>
      <c r="C59" s="54"/>
      <c r="D59" s="55"/>
      <c r="E59" s="54"/>
      <c r="F59" s="86"/>
      <c r="G59" s="54"/>
      <c r="H59" s="54"/>
    </row>
    <row r="60" spans="1:8" x14ac:dyDescent="0.2">
      <c r="A60" s="72"/>
      <c r="B60" s="87" t="s">
        <v>51</v>
      </c>
      <c r="C60" s="54"/>
      <c r="D60" s="55"/>
      <c r="E60" s="54"/>
      <c r="F60" s="86"/>
      <c r="G60" s="54"/>
      <c r="H60" s="54"/>
    </row>
    <row r="61" spans="1:8" x14ac:dyDescent="0.2">
      <c r="A61" s="72"/>
      <c r="B61" s="85" t="s">
        <v>97</v>
      </c>
      <c r="C61" s="54">
        <v>2</v>
      </c>
      <c r="D61" s="55" t="s">
        <v>44</v>
      </c>
      <c r="E61" s="54">
        <v>55</v>
      </c>
      <c r="F61" s="86"/>
      <c r="G61" s="54"/>
      <c r="H61" s="54">
        <f>E61*C61</f>
        <v>110</v>
      </c>
    </row>
    <row r="62" spans="1:8" x14ac:dyDescent="0.2">
      <c r="A62" s="72"/>
      <c r="B62" s="85" t="s">
        <v>53</v>
      </c>
      <c r="C62" s="54">
        <v>6</v>
      </c>
      <c r="D62" s="55" t="s">
        <v>46</v>
      </c>
      <c r="E62" s="54"/>
      <c r="F62" s="86"/>
      <c r="G62" s="55"/>
      <c r="H62" s="54"/>
    </row>
    <row r="63" spans="1:8" x14ac:dyDescent="0.2">
      <c r="A63" s="72"/>
      <c r="B63" s="87" t="s">
        <v>34</v>
      </c>
      <c r="C63" s="88"/>
      <c r="D63" s="89"/>
      <c r="E63" s="89"/>
      <c r="F63" s="86"/>
      <c r="G63" s="54"/>
      <c r="H63" s="88">
        <f>H61/C62</f>
        <v>18.333333333333332</v>
      </c>
    </row>
    <row r="64" spans="1:8" x14ac:dyDescent="0.2">
      <c r="A64" s="72"/>
      <c r="B64" s="87"/>
      <c r="C64" s="88"/>
      <c r="D64" s="89"/>
      <c r="E64" s="89"/>
      <c r="F64" s="86"/>
      <c r="G64" s="54"/>
      <c r="H64" s="88" t="s">
        <v>39</v>
      </c>
    </row>
    <row r="65" spans="1:8" x14ac:dyDescent="0.2">
      <c r="A65" s="72"/>
      <c r="B65" s="87"/>
      <c r="C65" s="88"/>
      <c r="D65" s="89"/>
      <c r="E65" s="89"/>
      <c r="F65" s="86"/>
      <c r="G65" s="54"/>
      <c r="H65" s="88"/>
    </row>
    <row r="66" spans="1:8" x14ac:dyDescent="0.2">
      <c r="A66" s="116"/>
      <c r="B66" s="85"/>
      <c r="C66" s="229" t="s">
        <v>40</v>
      </c>
      <c r="D66" s="229"/>
      <c r="E66" s="229"/>
      <c r="F66" s="229"/>
      <c r="G66" s="91"/>
      <c r="H66" s="91">
        <f>(H54+H58+H63)</f>
        <v>341.18066666666664</v>
      </c>
    </row>
    <row r="67" spans="1:8" ht="13.5" thickBot="1" x14ac:dyDescent="0.25"/>
    <row r="68" spans="1:8" ht="13.5" thickBot="1" x14ac:dyDescent="0.25">
      <c r="A68" s="233" t="s">
        <v>285</v>
      </c>
      <c r="B68" s="234"/>
      <c r="C68" s="234"/>
      <c r="D68" s="234"/>
      <c r="E68" s="234"/>
      <c r="F68" s="234"/>
      <c r="G68" s="234"/>
      <c r="H68" s="235"/>
    </row>
    <row r="69" spans="1:8" ht="25.5" x14ac:dyDescent="0.2">
      <c r="A69" s="121" t="s">
        <v>41</v>
      </c>
      <c r="B69" s="121" t="s">
        <v>7</v>
      </c>
      <c r="C69" s="121" t="s">
        <v>8</v>
      </c>
      <c r="D69" s="121" t="s">
        <v>9</v>
      </c>
      <c r="E69" s="121" t="s">
        <v>10</v>
      </c>
      <c r="F69" s="122" t="s">
        <v>11</v>
      </c>
      <c r="G69" s="121" t="s">
        <v>12</v>
      </c>
      <c r="H69" s="121" t="s">
        <v>13</v>
      </c>
    </row>
    <row r="70" spans="1:8" x14ac:dyDescent="0.2">
      <c r="A70" s="75" t="e">
        <f>+#REF!</f>
        <v>#REF!</v>
      </c>
      <c r="B70" s="69"/>
      <c r="C70" s="70"/>
      <c r="D70" s="69"/>
      <c r="E70" s="70"/>
      <c r="F70" s="39"/>
      <c r="G70" s="70"/>
      <c r="H70" s="70"/>
    </row>
    <row r="71" spans="1:8" x14ac:dyDescent="0.2">
      <c r="A71" s="71"/>
      <c r="B71" s="72" t="s">
        <v>42</v>
      </c>
      <c r="C71" s="70"/>
      <c r="D71" s="69"/>
      <c r="E71" s="70"/>
      <c r="F71" s="39"/>
      <c r="G71" s="70"/>
      <c r="H71" s="70"/>
    </row>
    <row r="72" spans="1:8" x14ac:dyDescent="0.2">
      <c r="A72" s="70"/>
      <c r="B72" s="69" t="s">
        <v>43</v>
      </c>
      <c r="C72" s="70">
        <v>1</v>
      </c>
      <c r="D72" s="69" t="s">
        <v>44</v>
      </c>
      <c r="E72" s="76">
        <v>503.48</v>
      </c>
      <c r="F72" s="76">
        <f>+E72*0.18</f>
        <v>90.626400000000004</v>
      </c>
      <c r="G72" s="77">
        <f>+F72+E72</f>
        <v>594.10640000000001</v>
      </c>
      <c r="H72" s="70">
        <f>G72*C72</f>
        <v>594.10640000000001</v>
      </c>
    </row>
    <row r="73" spans="1:8" x14ac:dyDescent="0.2">
      <c r="A73" s="70"/>
      <c r="B73" s="69" t="s">
        <v>45</v>
      </c>
      <c r="C73" s="70">
        <v>4</v>
      </c>
      <c r="D73" s="69" t="s">
        <v>46</v>
      </c>
      <c r="E73" s="70"/>
      <c r="F73" s="39"/>
      <c r="G73" s="70"/>
      <c r="H73" s="70"/>
    </row>
    <row r="74" spans="1:8" x14ac:dyDescent="0.2">
      <c r="A74" s="70"/>
      <c r="B74" s="69" t="s">
        <v>47</v>
      </c>
      <c r="C74" s="70">
        <v>5</v>
      </c>
      <c r="D74" s="69" t="s">
        <v>48</v>
      </c>
      <c r="E74" s="70" t="s">
        <v>49</v>
      </c>
      <c r="F74" s="39"/>
      <c r="G74" s="70">
        <v>2.0451428571428574</v>
      </c>
      <c r="H74" s="70">
        <f>H87*0.015</f>
        <v>1.125</v>
      </c>
    </row>
    <row r="75" spans="1:8" x14ac:dyDescent="0.2">
      <c r="A75" s="70"/>
      <c r="B75" s="69"/>
      <c r="C75" s="70"/>
      <c r="D75" s="69"/>
      <c r="E75" s="70"/>
      <c r="F75" s="39"/>
      <c r="G75" s="70"/>
      <c r="H75" s="70"/>
    </row>
    <row r="76" spans="1:8" x14ac:dyDescent="0.2">
      <c r="A76" s="70"/>
      <c r="B76" s="72" t="s">
        <v>50</v>
      </c>
      <c r="C76" s="73"/>
      <c r="D76" s="72"/>
      <c r="E76" s="73"/>
      <c r="F76" s="40"/>
      <c r="G76" s="73"/>
      <c r="H76" s="73">
        <f>H72/C73+H74</f>
        <v>149.6516</v>
      </c>
    </row>
    <row r="77" spans="1:8" x14ac:dyDescent="0.2">
      <c r="A77" s="70"/>
      <c r="B77" s="69"/>
      <c r="C77" s="70"/>
      <c r="D77" s="69"/>
      <c r="E77" s="70"/>
      <c r="F77" s="39"/>
      <c r="G77" s="70"/>
      <c r="H77" s="70"/>
    </row>
    <row r="78" spans="1:8" x14ac:dyDescent="0.2">
      <c r="A78" s="70"/>
      <c r="B78" s="69"/>
      <c r="C78" s="70"/>
      <c r="D78" s="69"/>
      <c r="E78" s="70"/>
      <c r="F78" s="39"/>
      <c r="G78" s="70"/>
      <c r="H78" s="70"/>
    </row>
    <row r="79" spans="1:8" x14ac:dyDescent="0.2">
      <c r="A79" s="70"/>
      <c r="B79" s="78" t="s">
        <v>117</v>
      </c>
      <c r="C79" s="79">
        <v>1</v>
      </c>
      <c r="D79" s="80" t="s">
        <v>2</v>
      </c>
      <c r="E79" s="80">
        <f>+G79-F79</f>
        <v>402.33004237288139</v>
      </c>
      <c r="F79" s="80">
        <f>+G79-(G79/1.18)</f>
        <v>72.41940762711863</v>
      </c>
      <c r="G79" s="80">
        <v>474.74945000000002</v>
      </c>
      <c r="H79" s="80">
        <f>C79*G79</f>
        <v>474.74945000000002</v>
      </c>
    </row>
    <row r="80" spans="1:8" x14ac:dyDescent="0.2">
      <c r="A80" s="70"/>
      <c r="B80" s="69"/>
      <c r="C80" s="70"/>
      <c r="D80" s="69"/>
      <c r="E80" s="70"/>
      <c r="F80" s="39"/>
      <c r="G80" s="70"/>
      <c r="H80" s="70"/>
    </row>
    <row r="81" spans="1:8" x14ac:dyDescent="0.2">
      <c r="A81" s="70"/>
      <c r="B81" s="69"/>
      <c r="C81" s="70"/>
      <c r="D81" s="69"/>
      <c r="E81" s="70"/>
      <c r="F81" s="39"/>
      <c r="G81" s="70"/>
      <c r="H81" s="70"/>
    </row>
    <row r="82" spans="1:8" x14ac:dyDescent="0.2">
      <c r="A82" s="70"/>
      <c r="B82" s="69"/>
      <c r="C82" s="70"/>
      <c r="D82" s="69"/>
      <c r="E82" s="70"/>
      <c r="F82" s="39"/>
      <c r="G82" s="70"/>
      <c r="H82" s="70"/>
    </row>
    <row r="83" spans="1:8" x14ac:dyDescent="0.2">
      <c r="A83" s="70"/>
      <c r="B83" s="69"/>
      <c r="C83" s="70"/>
      <c r="D83" s="69"/>
      <c r="E83" s="70"/>
      <c r="F83" s="39"/>
      <c r="G83" s="70"/>
      <c r="H83" s="70"/>
    </row>
    <row r="84" spans="1:8" x14ac:dyDescent="0.2">
      <c r="A84" s="74"/>
      <c r="B84" s="72" t="s">
        <v>51</v>
      </c>
      <c r="C84" s="70"/>
      <c r="D84" s="69"/>
      <c r="E84" s="70"/>
      <c r="F84" s="39"/>
      <c r="G84" s="70"/>
      <c r="H84" s="70"/>
    </row>
    <row r="85" spans="1:8" x14ac:dyDescent="0.2">
      <c r="A85" s="70"/>
      <c r="B85" s="69" t="s">
        <v>52</v>
      </c>
      <c r="C85" s="70">
        <v>4</v>
      </c>
      <c r="D85" s="69" t="s">
        <v>44</v>
      </c>
      <c r="E85" s="70">
        <f>+'[118]MANO DE OBRA'!$D$9/8</f>
        <v>75</v>
      </c>
      <c r="F85" s="39"/>
      <c r="G85" s="70"/>
      <c r="H85" s="70">
        <f>E85*C85</f>
        <v>300</v>
      </c>
    </row>
    <row r="86" spans="1:8" x14ac:dyDescent="0.2">
      <c r="A86" s="70"/>
      <c r="B86" s="69" t="s">
        <v>53</v>
      </c>
      <c r="C86" s="70">
        <v>4</v>
      </c>
      <c r="D86" s="69" t="s">
        <v>46</v>
      </c>
      <c r="E86" s="70"/>
      <c r="F86" s="39"/>
      <c r="G86" s="70"/>
      <c r="H86" s="70"/>
    </row>
    <row r="87" spans="1:8" x14ac:dyDescent="0.2">
      <c r="A87" s="70"/>
      <c r="B87" s="72" t="s">
        <v>54</v>
      </c>
      <c r="C87" s="73"/>
      <c r="D87" s="72"/>
      <c r="E87" s="73"/>
      <c r="F87" s="40"/>
      <c r="G87" s="73"/>
      <c r="H87" s="73">
        <f>H85/C86</f>
        <v>75</v>
      </c>
    </row>
    <row r="88" spans="1:8" x14ac:dyDescent="0.2">
      <c r="A88" s="70"/>
      <c r="B88" s="69"/>
      <c r="C88" s="70"/>
      <c r="D88" s="69"/>
      <c r="E88" s="70"/>
      <c r="F88" s="39"/>
      <c r="G88" s="70"/>
      <c r="H88" s="70"/>
    </row>
    <row r="89" spans="1:8" x14ac:dyDescent="0.2">
      <c r="A89" s="69"/>
      <c r="B89" s="69"/>
      <c r="C89" s="241" t="s">
        <v>40</v>
      </c>
      <c r="D89" s="241"/>
      <c r="E89" s="241"/>
      <c r="F89" s="241"/>
      <c r="G89" s="68"/>
      <c r="H89" s="68">
        <f>H76+H87+H79</f>
        <v>699.40105000000005</v>
      </c>
    </row>
    <row r="91" spans="1:8" ht="13.5" thickBot="1" x14ac:dyDescent="0.25"/>
    <row r="92" spans="1:8" ht="13.5" thickBot="1" x14ac:dyDescent="0.25">
      <c r="A92" s="233" t="s">
        <v>293</v>
      </c>
      <c r="B92" s="234"/>
      <c r="C92" s="234"/>
      <c r="D92" s="234"/>
      <c r="E92" s="234"/>
      <c r="F92" s="234"/>
      <c r="G92" s="234"/>
      <c r="H92" s="235"/>
    </row>
    <row r="93" spans="1:8" ht="25.5" x14ac:dyDescent="0.2">
      <c r="A93" s="82" t="s">
        <v>6</v>
      </c>
      <c r="B93" s="83" t="s">
        <v>7</v>
      </c>
      <c r="C93" s="44" t="s">
        <v>8</v>
      </c>
      <c r="D93" s="44" t="s">
        <v>9</v>
      </c>
      <c r="E93" s="84" t="s">
        <v>10</v>
      </c>
      <c r="F93" s="44" t="s">
        <v>11</v>
      </c>
      <c r="G93" s="84" t="s">
        <v>12</v>
      </c>
      <c r="H93" s="44" t="s">
        <v>13</v>
      </c>
    </row>
    <row r="94" spans="1:8" x14ac:dyDescent="0.2">
      <c r="A94" s="81"/>
      <c r="B94" s="92" t="s">
        <v>55</v>
      </c>
      <c r="C94" s="93"/>
      <c r="D94" s="94"/>
      <c r="E94" s="80"/>
      <c r="F94" s="80"/>
      <c r="G94" s="80"/>
      <c r="H94" s="94"/>
    </row>
    <row r="95" spans="1:8" x14ac:dyDescent="0.2">
      <c r="A95" s="81"/>
      <c r="B95" s="78" t="s">
        <v>56</v>
      </c>
      <c r="C95" s="95">
        <v>10</v>
      </c>
      <c r="D95" s="80" t="s">
        <v>57</v>
      </c>
      <c r="E95" s="80">
        <f>+G95-F95</f>
        <v>440.67796610169495</v>
      </c>
      <c r="F95" s="80">
        <f>+G95-(G95/1.18)</f>
        <v>79.322033898305051</v>
      </c>
      <c r="G95" s="80">
        <v>520</v>
      </c>
      <c r="H95" s="80">
        <f>+C95*G95</f>
        <v>5200</v>
      </c>
    </row>
    <row r="96" spans="1:8" x14ac:dyDescent="0.2">
      <c r="A96" s="81"/>
      <c r="B96" s="78" t="s">
        <v>58</v>
      </c>
      <c r="C96" s="95">
        <v>0.54</v>
      </c>
      <c r="D96" s="80" t="s">
        <v>59</v>
      </c>
      <c r="E96" s="80">
        <f>+G96-F96</f>
        <v>1864.406779661017</v>
      </c>
      <c r="F96" s="80">
        <f>+G96-(G96/1.18)</f>
        <v>335.59322033898297</v>
      </c>
      <c r="G96" s="80">
        <v>2200</v>
      </c>
      <c r="H96" s="80">
        <f>+C96*G96</f>
        <v>1188</v>
      </c>
    </row>
    <row r="97" spans="1:8" x14ac:dyDescent="0.2">
      <c r="A97" s="81"/>
      <c r="B97" s="78" t="s">
        <v>60</v>
      </c>
      <c r="C97" s="95">
        <v>0.55000000000000004</v>
      </c>
      <c r="D97" s="80" t="s">
        <v>59</v>
      </c>
      <c r="E97" s="80">
        <f>+G97-F97</f>
        <v>1483.0508474576272</v>
      </c>
      <c r="F97" s="80">
        <f>+G97-(G97/1.18)</f>
        <v>266.94915254237276</v>
      </c>
      <c r="G97" s="80">
        <v>1750</v>
      </c>
      <c r="H97" s="80">
        <f>+C97*G97</f>
        <v>962.50000000000011</v>
      </c>
    </row>
    <row r="98" spans="1:8" x14ac:dyDescent="0.2">
      <c r="A98" s="81"/>
      <c r="B98" s="78" t="s">
        <v>61</v>
      </c>
      <c r="C98" s="95">
        <f>9.79*5</f>
        <v>48.949999999999996</v>
      </c>
      <c r="D98" s="80" t="s">
        <v>62</v>
      </c>
      <c r="E98" s="80">
        <f>+G98-F98</f>
        <v>1.6949152542372883</v>
      </c>
      <c r="F98" s="80">
        <f>+G98-(G98/1.18)</f>
        <v>0.30508474576271172</v>
      </c>
      <c r="G98" s="80">
        <v>2</v>
      </c>
      <c r="H98" s="80">
        <f>+C98*G98</f>
        <v>97.899999999999991</v>
      </c>
    </row>
    <row r="99" spans="1:8" x14ac:dyDescent="0.2">
      <c r="A99" s="81"/>
      <c r="B99" s="92" t="s">
        <v>63</v>
      </c>
      <c r="C99" s="95"/>
      <c r="D99" s="80"/>
      <c r="E99" s="80"/>
      <c r="F99" s="80"/>
      <c r="G99" s="80"/>
      <c r="H99" s="94">
        <f>SUM(H95:H98)</f>
        <v>7448.4</v>
      </c>
    </row>
    <row r="100" spans="1:8" x14ac:dyDescent="0.2">
      <c r="A100" s="81"/>
      <c r="B100" s="78"/>
      <c r="C100" s="95"/>
      <c r="D100" s="80"/>
      <c r="E100" s="80"/>
      <c r="F100" s="80"/>
      <c r="G100" s="80"/>
      <c r="H100" s="80"/>
    </row>
    <row r="101" spans="1:8" x14ac:dyDescent="0.2">
      <c r="A101" s="81"/>
      <c r="B101" s="92" t="s">
        <v>64</v>
      </c>
      <c r="C101" s="79"/>
      <c r="D101" s="80"/>
      <c r="E101" s="80"/>
      <c r="F101" s="80"/>
      <c r="G101" s="80"/>
      <c r="H101" s="80"/>
    </row>
    <row r="102" spans="1:8" x14ac:dyDescent="0.2">
      <c r="A102" s="81"/>
      <c r="B102" s="78" t="s">
        <v>65</v>
      </c>
      <c r="C102" s="79">
        <v>1</v>
      </c>
      <c r="D102" s="80" t="s">
        <v>66</v>
      </c>
      <c r="E102" s="80">
        <f t="shared" ref="E102:E108" si="6">+G102-F102</f>
        <v>1569</v>
      </c>
      <c r="F102" s="80"/>
      <c r="G102" s="80">
        <f>+'[118]MANO DE OBRA'!$D$4</f>
        <v>1569</v>
      </c>
      <c r="H102" s="80">
        <f t="shared" ref="H102:H108" si="7">(C102*G102)</f>
        <v>1569</v>
      </c>
    </row>
    <row r="103" spans="1:8" x14ac:dyDescent="0.2">
      <c r="A103" s="81"/>
      <c r="B103" s="78" t="s">
        <v>67</v>
      </c>
      <c r="C103" s="79">
        <v>1</v>
      </c>
      <c r="D103" s="80" t="s">
        <v>66</v>
      </c>
      <c r="E103" s="80">
        <f t="shared" si="6"/>
        <v>1200</v>
      </c>
      <c r="F103" s="80"/>
      <c r="G103" s="80">
        <f>+'[118]MANO DE OBRA'!$D$5</f>
        <v>1200</v>
      </c>
      <c r="H103" s="80">
        <f t="shared" si="7"/>
        <v>1200</v>
      </c>
    </row>
    <row r="104" spans="1:8" x14ac:dyDescent="0.2">
      <c r="A104" s="81"/>
      <c r="B104" s="78" t="s">
        <v>68</v>
      </c>
      <c r="C104" s="79">
        <v>2</v>
      </c>
      <c r="D104" s="80" t="s">
        <v>69</v>
      </c>
      <c r="E104" s="80">
        <f t="shared" si="6"/>
        <v>100</v>
      </c>
      <c r="F104" s="80"/>
      <c r="G104" s="80">
        <v>100</v>
      </c>
      <c r="H104" s="80">
        <f t="shared" si="7"/>
        <v>200</v>
      </c>
    </row>
    <row r="105" spans="1:8" x14ac:dyDescent="0.2">
      <c r="A105" s="81"/>
      <c r="B105" s="78" t="s">
        <v>70</v>
      </c>
      <c r="C105" s="79">
        <v>2</v>
      </c>
      <c r="D105" s="80" t="s">
        <v>69</v>
      </c>
      <c r="E105" s="80">
        <f t="shared" si="6"/>
        <v>100</v>
      </c>
      <c r="F105" s="80"/>
      <c r="G105" s="80">
        <v>100</v>
      </c>
      <c r="H105" s="80">
        <f t="shared" si="7"/>
        <v>200</v>
      </c>
    </row>
    <row r="106" spans="1:8" x14ac:dyDescent="0.2">
      <c r="A106" s="81"/>
      <c r="B106" s="78" t="s">
        <v>71</v>
      </c>
      <c r="C106" s="79">
        <v>3</v>
      </c>
      <c r="D106" s="80" t="s">
        <v>69</v>
      </c>
      <c r="E106" s="80">
        <f t="shared" si="6"/>
        <v>100</v>
      </c>
      <c r="F106" s="80"/>
      <c r="G106" s="80">
        <v>100</v>
      </c>
      <c r="H106" s="80">
        <f t="shared" si="7"/>
        <v>300</v>
      </c>
    </row>
    <row r="107" spans="1:8" x14ac:dyDescent="0.2">
      <c r="A107" s="81"/>
      <c r="B107" s="78" t="s">
        <v>72</v>
      </c>
      <c r="C107" s="79">
        <v>1</v>
      </c>
      <c r="D107" s="80" t="s">
        <v>66</v>
      </c>
      <c r="E107" s="80">
        <f t="shared" si="6"/>
        <v>100</v>
      </c>
      <c r="F107" s="80"/>
      <c r="G107" s="80">
        <v>100</v>
      </c>
      <c r="H107" s="80">
        <f t="shared" si="7"/>
        <v>100</v>
      </c>
    </row>
    <row r="108" spans="1:8" x14ac:dyDescent="0.2">
      <c r="A108" s="81"/>
      <c r="B108" s="78" t="s">
        <v>73</v>
      </c>
      <c r="C108" s="79">
        <v>1</v>
      </c>
      <c r="D108" s="80" t="s">
        <v>66</v>
      </c>
      <c r="E108" s="80">
        <f t="shared" si="6"/>
        <v>100</v>
      </c>
      <c r="F108" s="80"/>
      <c r="G108" s="80">
        <v>100</v>
      </c>
      <c r="H108" s="80">
        <f t="shared" si="7"/>
        <v>100</v>
      </c>
    </row>
    <row r="109" spans="1:8" x14ac:dyDescent="0.2">
      <c r="A109" s="81"/>
      <c r="B109" s="78"/>
      <c r="C109" s="95"/>
      <c r="D109" s="80"/>
      <c r="E109" s="80"/>
      <c r="F109" s="80"/>
      <c r="G109" s="80"/>
      <c r="H109" s="94"/>
    </row>
    <row r="110" spans="1:8" x14ac:dyDescent="0.2">
      <c r="A110" s="81"/>
      <c r="B110" s="78" t="s">
        <v>34</v>
      </c>
      <c r="C110" s="95"/>
      <c r="D110" s="80"/>
      <c r="E110" s="80"/>
      <c r="F110" s="80"/>
      <c r="G110" s="80"/>
      <c r="H110" s="80">
        <f>SUM(H102:H108)</f>
        <v>3669</v>
      </c>
    </row>
    <row r="111" spans="1:8" x14ac:dyDescent="0.2">
      <c r="A111" s="81"/>
      <c r="B111" s="78"/>
      <c r="C111" s="95"/>
      <c r="D111" s="80"/>
      <c r="E111" s="80"/>
      <c r="F111" s="80"/>
      <c r="G111" s="80"/>
      <c r="H111" s="94"/>
    </row>
    <row r="112" spans="1:8" x14ac:dyDescent="0.2">
      <c r="A112" s="81"/>
      <c r="B112" s="92" t="s">
        <v>74</v>
      </c>
      <c r="C112" s="95"/>
      <c r="D112" s="95"/>
      <c r="E112" s="80"/>
      <c r="F112" s="80"/>
      <c r="G112" s="95"/>
      <c r="H112" s="95"/>
    </row>
    <row r="113" spans="1:8" x14ac:dyDescent="0.2">
      <c r="A113" s="81"/>
      <c r="B113" s="78" t="s">
        <v>75</v>
      </c>
      <c r="C113" s="79">
        <v>1</v>
      </c>
      <c r="D113" s="80" t="s">
        <v>66</v>
      </c>
      <c r="E113" s="80">
        <f t="shared" ref="E113:E119" si="8">+G113-F113</f>
        <v>1822.2711864406779</v>
      </c>
      <c r="F113" s="80">
        <f t="shared" ref="F113:F119" si="9">+G113-(G113/1.18)</f>
        <v>328.00881355932188</v>
      </c>
      <c r="G113" s="80">
        <f>43.44*[119]Insumos!$E$6</f>
        <v>2150.2799999999997</v>
      </c>
      <c r="H113" s="80">
        <f t="shared" ref="H113:H118" si="10">(C113*G113)</f>
        <v>2150.2799999999997</v>
      </c>
    </row>
    <row r="114" spans="1:8" ht="15" x14ac:dyDescent="0.2">
      <c r="A114" s="81"/>
      <c r="B114" s="78" t="s">
        <v>76</v>
      </c>
      <c r="C114" s="79">
        <v>96</v>
      </c>
      <c r="D114" s="80" t="s">
        <v>278</v>
      </c>
      <c r="E114" s="80">
        <f t="shared" si="8"/>
        <v>1.3559322033898307</v>
      </c>
      <c r="F114" s="80">
        <f t="shared" si="9"/>
        <v>0.24406779661016942</v>
      </c>
      <c r="G114" s="80">
        <f>400/250</f>
        <v>1.6</v>
      </c>
      <c r="H114" s="80">
        <f t="shared" si="10"/>
        <v>153.60000000000002</v>
      </c>
    </row>
    <row r="115" spans="1:8" ht="15" x14ac:dyDescent="0.2">
      <c r="A115" s="81"/>
      <c r="B115" s="78" t="s">
        <v>77</v>
      </c>
      <c r="C115" s="79">
        <v>160</v>
      </c>
      <c r="D115" s="80" t="s">
        <v>278</v>
      </c>
      <c r="E115" s="80">
        <f t="shared" si="8"/>
        <v>4.2372881355932206</v>
      </c>
      <c r="F115" s="80">
        <f t="shared" si="9"/>
        <v>0.76271186440677941</v>
      </c>
      <c r="G115" s="80">
        <v>5</v>
      </c>
      <c r="H115" s="80">
        <f t="shared" si="10"/>
        <v>800</v>
      </c>
    </row>
    <row r="116" spans="1:8" x14ac:dyDescent="0.2">
      <c r="A116" s="81"/>
      <c r="B116" s="78" t="s">
        <v>78</v>
      </c>
      <c r="C116" s="79">
        <v>4</v>
      </c>
      <c r="D116" s="80" t="s">
        <v>79</v>
      </c>
      <c r="E116" s="80">
        <f t="shared" si="8"/>
        <v>3.5562636471617464</v>
      </c>
      <c r="F116" s="80">
        <f t="shared" si="9"/>
        <v>0.64012745648911418</v>
      </c>
      <c r="G116" s="80">
        <f>600/6/23.83</f>
        <v>4.1963911036508605</v>
      </c>
      <c r="H116" s="80">
        <f t="shared" si="10"/>
        <v>16.785564414603442</v>
      </c>
    </row>
    <row r="117" spans="1:8" x14ac:dyDescent="0.2">
      <c r="A117" s="81"/>
      <c r="B117" s="78" t="s">
        <v>80</v>
      </c>
      <c r="C117" s="79">
        <v>2</v>
      </c>
      <c r="D117" s="80" t="s">
        <v>79</v>
      </c>
      <c r="E117" s="80">
        <f t="shared" si="8"/>
        <v>1.4830508474576272</v>
      </c>
      <c r="F117" s="80">
        <f t="shared" si="9"/>
        <v>0.26694915254237284</v>
      </c>
      <c r="G117" s="80">
        <v>1.75</v>
      </c>
      <c r="H117" s="80">
        <f t="shared" si="10"/>
        <v>3.5</v>
      </c>
    </row>
    <row r="118" spans="1:8" x14ac:dyDescent="0.2">
      <c r="A118" s="81"/>
      <c r="B118" s="78" t="s">
        <v>81</v>
      </c>
      <c r="C118" s="79">
        <f>0.05*10*8</f>
        <v>4</v>
      </c>
      <c r="D118" s="80" t="s">
        <v>82</v>
      </c>
      <c r="E118" s="80">
        <f t="shared" si="8"/>
        <v>176.52542372881356</v>
      </c>
      <c r="F118" s="80">
        <f t="shared" si="9"/>
        <v>31.774576271186447</v>
      </c>
      <c r="G118" s="80">
        <f>+[119]Insumos!$E$7</f>
        <v>208.3</v>
      </c>
      <c r="H118" s="80">
        <f t="shared" si="10"/>
        <v>833.2</v>
      </c>
    </row>
    <row r="119" spans="1:8" x14ac:dyDescent="0.2">
      <c r="A119" s="81"/>
      <c r="B119" s="78" t="s">
        <v>83</v>
      </c>
      <c r="C119" s="79">
        <v>20</v>
      </c>
      <c r="D119" s="80" t="s">
        <v>84</v>
      </c>
      <c r="E119" s="80">
        <f t="shared" si="8"/>
        <v>706.10169491525426</v>
      </c>
      <c r="F119" s="80">
        <f t="shared" si="9"/>
        <v>127.09830508474579</v>
      </c>
      <c r="G119" s="80">
        <f>SUM(H118:H118)</f>
        <v>833.2</v>
      </c>
      <c r="H119" s="80">
        <f>(0.2*G119)</f>
        <v>166.64000000000001</v>
      </c>
    </row>
    <row r="120" spans="1:8" ht="13.15" customHeight="1" x14ac:dyDescent="0.2">
      <c r="A120" s="81"/>
      <c r="B120" s="78"/>
      <c r="C120" s="95"/>
      <c r="D120" s="80"/>
      <c r="E120" s="80"/>
      <c r="F120" s="80"/>
      <c r="G120" s="80"/>
      <c r="H120" s="80"/>
    </row>
    <row r="121" spans="1:8" x14ac:dyDescent="0.2">
      <c r="A121" s="81"/>
      <c r="B121" s="78" t="s">
        <v>85</v>
      </c>
      <c r="C121" s="95"/>
      <c r="D121" s="80"/>
      <c r="E121" s="80"/>
      <c r="F121" s="80"/>
      <c r="G121" s="80"/>
      <c r="H121" s="80">
        <f>SUM(H113:H119)</f>
        <v>4124.0055644146032</v>
      </c>
    </row>
    <row r="122" spans="1:8" x14ac:dyDescent="0.2">
      <c r="A122" s="81"/>
      <c r="B122" s="78"/>
      <c r="C122" s="95"/>
      <c r="D122" s="80"/>
      <c r="E122" s="80"/>
      <c r="F122" s="80"/>
      <c r="G122" s="80"/>
      <c r="H122" s="80"/>
    </row>
    <row r="123" spans="1:8" x14ac:dyDescent="0.2">
      <c r="A123" s="81"/>
      <c r="B123" s="78"/>
      <c r="C123" s="95"/>
      <c r="D123" s="80"/>
      <c r="E123" s="80"/>
      <c r="F123" s="80"/>
      <c r="G123" s="80"/>
      <c r="H123" s="80"/>
    </row>
    <row r="124" spans="1:8" x14ac:dyDescent="0.2">
      <c r="A124" s="81"/>
      <c r="B124" s="92" t="s">
        <v>86</v>
      </c>
      <c r="C124" s="95"/>
      <c r="D124" s="80"/>
      <c r="E124" s="80"/>
      <c r="F124" s="80"/>
      <c r="G124" s="80"/>
      <c r="H124" s="80">
        <f>+H121+H110</f>
        <v>7793.0055644146032</v>
      </c>
    </row>
    <row r="125" spans="1:8" x14ac:dyDescent="0.2">
      <c r="A125" s="81"/>
      <c r="B125" s="78" t="s">
        <v>87</v>
      </c>
      <c r="C125" s="95" t="s">
        <v>88</v>
      </c>
      <c r="D125" s="80">
        <v>20</v>
      </c>
      <c r="E125" s="80"/>
      <c r="F125" s="80"/>
      <c r="G125" s="80"/>
      <c r="H125" s="94">
        <f>+H124/D125</f>
        <v>389.65027822073017</v>
      </c>
    </row>
    <row r="126" spans="1:8" x14ac:dyDescent="0.2">
      <c r="A126" s="81"/>
      <c r="B126" s="78"/>
      <c r="C126" s="95"/>
      <c r="D126" s="80"/>
      <c r="E126" s="80"/>
      <c r="F126" s="80"/>
      <c r="G126" s="80"/>
      <c r="H126" s="80"/>
    </row>
    <row r="127" spans="1:8" x14ac:dyDescent="0.2">
      <c r="A127" s="81"/>
      <c r="B127" s="92"/>
      <c r="C127" s="93"/>
      <c r="D127" s="96" t="s">
        <v>89</v>
      </c>
      <c r="E127" s="80"/>
      <c r="F127" s="80"/>
      <c r="G127" s="97"/>
      <c r="H127" s="94">
        <f>+H125+H99</f>
        <v>7838.0502782207295</v>
      </c>
    </row>
    <row r="128" spans="1:8" ht="13.5" thickBot="1" x14ac:dyDescent="0.25"/>
    <row r="129" spans="1:8" ht="13.5" thickBot="1" x14ac:dyDescent="0.25">
      <c r="A129" s="233" t="s">
        <v>288</v>
      </c>
      <c r="B129" s="234"/>
      <c r="C129" s="234"/>
      <c r="D129" s="234"/>
      <c r="E129" s="234"/>
      <c r="F129" s="234"/>
      <c r="G129" s="234"/>
      <c r="H129" s="235"/>
    </row>
    <row r="130" spans="1:8" x14ac:dyDescent="0.2">
      <c r="A130" s="72" t="e">
        <f>+#REF!</f>
        <v>#REF!</v>
      </c>
      <c r="C130" s="123">
        <v>1</v>
      </c>
      <c r="E130" s="124"/>
      <c r="F130" s="124"/>
      <c r="G130" s="124">
        <f>+G138/C133</f>
        <v>1662.33</v>
      </c>
      <c r="H130" s="124">
        <f>+H138/C133</f>
        <v>0</v>
      </c>
    </row>
    <row r="131" spans="1:8" x14ac:dyDescent="0.2">
      <c r="A131" s="72"/>
      <c r="B131" s="100"/>
      <c r="C131" s="101">
        <v>1</v>
      </c>
      <c r="E131" s="99"/>
      <c r="F131" s="99"/>
      <c r="G131" s="99">
        <f>+G130/10</f>
        <v>166.233</v>
      </c>
      <c r="H131" s="99">
        <f>+H130/10</f>
        <v>0</v>
      </c>
    </row>
    <row r="132" spans="1:8" x14ac:dyDescent="0.2">
      <c r="A132" s="72"/>
      <c r="B132" s="85" t="s">
        <v>99</v>
      </c>
      <c r="C132" s="54"/>
      <c r="D132" s="55"/>
      <c r="E132" s="54"/>
      <c r="F132" s="86"/>
      <c r="G132" s="54"/>
      <c r="H132" s="54"/>
    </row>
    <row r="133" spans="1:8" x14ac:dyDescent="0.2">
      <c r="A133" s="72"/>
      <c r="B133" s="85" t="s">
        <v>100</v>
      </c>
      <c r="C133" s="54">
        <v>1</v>
      </c>
      <c r="D133" s="55" t="s">
        <v>2</v>
      </c>
      <c r="E133" s="54"/>
      <c r="F133" s="86"/>
      <c r="G133" s="54"/>
      <c r="H133" s="54"/>
    </row>
    <row r="134" spans="1:8" ht="13.15" customHeight="1" x14ac:dyDescent="0.2">
      <c r="A134" s="72"/>
      <c r="B134" s="85" t="s">
        <v>15</v>
      </c>
      <c r="C134" s="54"/>
      <c r="D134" s="55"/>
      <c r="E134" s="54"/>
      <c r="F134" s="86"/>
      <c r="G134" s="54"/>
      <c r="H134" s="54"/>
    </row>
    <row r="135" spans="1:8" x14ac:dyDescent="0.2">
      <c r="A135" s="72"/>
      <c r="B135" s="85" t="s">
        <v>290</v>
      </c>
      <c r="C135" s="54">
        <v>1</v>
      </c>
      <c r="D135" s="55" t="s">
        <v>2</v>
      </c>
      <c r="E135" s="54">
        <v>123</v>
      </c>
      <c r="F135" s="86">
        <v>594.46999999999991</v>
      </c>
      <c r="G135" s="54">
        <v>1515</v>
      </c>
      <c r="H135" s="54"/>
    </row>
    <row r="136" spans="1:8" x14ac:dyDescent="0.2">
      <c r="A136" s="72"/>
      <c r="B136" s="85" t="s">
        <v>25</v>
      </c>
      <c r="C136" s="54"/>
      <c r="D136" s="55"/>
      <c r="E136" s="54"/>
      <c r="F136" s="86"/>
      <c r="G136" s="54"/>
      <c r="H136" s="54"/>
    </row>
    <row r="137" spans="1:8" x14ac:dyDescent="0.2">
      <c r="A137" s="116"/>
      <c r="B137" s="85" t="s">
        <v>102</v>
      </c>
      <c r="C137" s="54">
        <v>0.2</v>
      </c>
      <c r="D137" s="55" t="s">
        <v>24</v>
      </c>
      <c r="E137" s="54">
        <v>736.63</v>
      </c>
      <c r="F137" s="86">
        <v>0</v>
      </c>
      <c r="G137" s="54">
        <f>ROUND((C137*(E137)),2)</f>
        <v>147.33000000000001</v>
      </c>
      <c r="H137" s="54">
        <f>ROUND((C137*(F137)),2)</f>
        <v>0</v>
      </c>
    </row>
    <row r="138" spans="1:8" x14ac:dyDescent="0.2">
      <c r="A138" s="81"/>
      <c r="B138" s="85" t="s">
        <v>104</v>
      </c>
      <c r="C138" s="54"/>
      <c r="D138" s="55"/>
      <c r="E138" s="54"/>
      <c r="F138" s="86"/>
      <c r="G138" s="54">
        <f>SUM(G135:G137)</f>
        <v>1662.33</v>
      </c>
      <c r="H138" s="54">
        <f>SUM(H135:H137)</f>
        <v>0</v>
      </c>
    </row>
    <row r="139" spans="1:8" x14ac:dyDescent="0.2">
      <c r="A139" s="81"/>
      <c r="B139" s="85"/>
      <c r="C139" s="54"/>
      <c r="D139" s="55"/>
      <c r="E139" s="96" t="s">
        <v>89</v>
      </c>
      <c r="F139" s="86"/>
      <c r="G139" s="98"/>
      <c r="H139" s="94">
        <f>SUM(G138:H138)</f>
        <v>1662.33</v>
      </c>
    </row>
    <row r="140" spans="1:8" x14ac:dyDescent="0.2">
      <c r="E140" s="96" t="s">
        <v>29</v>
      </c>
      <c r="G140" s="98"/>
      <c r="H140" s="94">
        <f>+H131+G131</f>
        <v>166.233</v>
      </c>
    </row>
    <row r="141" spans="1:8" ht="13.5" thickBot="1" x14ac:dyDescent="0.25"/>
    <row r="142" spans="1:8" ht="13.5" thickBot="1" x14ac:dyDescent="0.25">
      <c r="A142" s="233" t="s">
        <v>98</v>
      </c>
      <c r="B142" s="234"/>
      <c r="C142" s="234"/>
      <c r="D142" s="234"/>
      <c r="E142" s="234"/>
      <c r="F142" s="234"/>
      <c r="G142" s="234"/>
      <c r="H142" s="235"/>
    </row>
    <row r="143" spans="1:8" x14ac:dyDescent="0.2">
      <c r="A143" s="72" t="e">
        <f>+#REF!</f>
        <v>#REF!</v>
      </c>
      <c r="C143" s="123">
        <v>1</v>
      </c>
      <c r="E143" s="124"/>
      <c r="F143" s="124"/>
      <c r="G143" s="124">
        <f>+G152/C146</f>
        <v>10206.520278220729</v>
      </c>
      <c r="H143" s="124">
        <f>+H152/C146</f>
        <v>594.47</v>
      </c>
    </row>
    <row r="144" spans="1:8" x14ac:dyDescent="0.2">
      <c r="A144" s="72"/>
      <c r="B144" s="100"/>
      <c r="C144" s="101">
        <v>1</v>
      </c>
      <c r="E144" s="99"/>
      <c r="F144" s="99"/>
      <c r="G144" s="99">
        <f>+G143/10</f>
        <v>1020.6520278220729</v>
      </c>
      <c r="H144" s="99">
        <f>+H143/10</f>
        <v>59.447000000000003</v>
      </c>
    </row>
    <row r="145" spans="1:8" x14ac:dyDescent="0.2">
      <c r="A145" s="72"/>
      <c r="B145" s="85" t="s">
        <v>99</v>
      </c>
      <c r="C145" s="54"/>
      <c r="D145" s="55"/>
      <c r="E145" s="54"/>
      <c r="F145" s="86"/>
      <c r="G145" s="54"/>
      <c r="H145" s="54"/>
    </row>
    <row r="146" spans="1:8" x14ac:dyDescent="0.2">
      <c r="A146" s="72"/>
      <c r="B146" s="85" t="s">
        <v>100</v>
      </c>
      <c r="C146" s="54">
        <v>1</v>
      </c>
      <c r="D146" s="55" t="s">
        <v>2</v>
      </c>
      <c r="E146" s="54"/>
      <c r="F146" s="86"/>
      <c r="G146" s="54"/>
      <c r="H146" s="54"/>
    </row>
    <row r="147" spans="1:8" x14ac:dyDescent="0.2">
      <c r="A147" s="72"/>
      <c r="B147" s="85" t="s">
        <v>15</v>
      </c>
      <c r="C147" s="54"/>
      <c r="D147" s="55"/>
      <c r="E147" s="54"/>
      <c r="F147" s="86"/>
      <c r="G147" s="54"/>
      <c r="H147" s="54"/>
    </row>
    <row r="148" spans="1:8" x14ac:dyDescent="0.2">
      <c r="A148" s="72"/>
      <c r="B148" s="85" t="s">
        <v>101</v>
      </c>
      <c r="C148" s="54">
        <v>1</v>
      </c>
      <c r="D148" s="55" t="s">
        <v>2</v>
      </c>
      <c r="E148" s="54">
        <v>3708.4100000000003</v>
      </c>
      <c r="F148" s="86">
        <v>594.46999999999991</v>
      </c>
      <c r="G148" s="54">
        <f>+H127</f>
        <v>7838.0502782207295</v>
      </c>
      <c r="H148" s="54">
        <f>ROUND((C148*(F148)),2)</f>
        <v>594.47</v>
      </c>
    </row>
    <row r="149" spans="1:8" x14ac:dyDescent="0.2">
      <c r="A149" s="72"/>
      <c r="B149" s="85" t="s">
        <v>25</v>
      </c>
      <c r="C149" s="54"/>
      <c r="D149" s="55"/>
      <c r="E149" s="54"/>
      <c r="F149" s="86"/>
      <c r="G149" s="54"/>
      <c r="H149" s="54"/>
    </row>
    <row r="150" spans="1:8" x14ac:dyDescent="0.2">
      <c r="A150" s="116"/>
      <c r="B150" s="85" t="s">
        <v>102</v>
      </c>
      <c r="C150" s="54">
        <v>0.2</v>
      </c>
      <c r="D150" s="55" t="s">
        <v>24</v>
      </c>
      <c r="E150" s="54">
        <v>736.63</v>
      </c>
      <c r="F150" s="86">
        <v>0</v>
      </c>
      <c r="G150" s="54">
        <f>ROUND((C150*(E150)),2)</f>
        <v>147.33000000000001</v>
      </c>
      <c r="H150" s="54">
        <f>ROUND((C150*(F150)),2)</f>
        <v>0</v>
      </c>
    </row>
    <row r="151" spans="1:8" x14ac:dyDescent="0.2">
      <c r="A151" s="81"/>
      <c r="B151" s="85" t="s">
        <v>103</v>
      </c>
      <c r="C151" s="54">
        <v>11</v>
      </c>
      <c r="D151" s="55" t="s">
        <v>0</v>
      </c>
      <c r="E151" s="54">
        <v>201.922</v>
      </c>
      <c r="F151" s="86">
        <v>0</v>
      </c>
      <c r="G151" s="54">
        <f>ROUND((C151*(E151)),2)</f>
        <v>2221.14</v>
      </c>
      <c r="H151" s="54">
        <f>ROUND((C151*(F151)),2)</f>
        <v>0</v>
      </c>
    </row>
    <row r="152" spans="1:8" x14ac:dyDescent="0.2">
      <c r="A152" s="81"/>
      <c r="B152" s="85" t="s">
        <v>104</v>
      </c>
      <c r="C152" s="54"/>
      <c r="D152" s="55"/>
      <c r="E152" s="54"/>
      <c r="F152" s="86"/>
      <c r="G152" s="54">
        <f>SUM(G148:G151)</f>
        <v>10206.520278220729</v>
      </c>
      <c r="H152" s="54">
        <f>SUM(H148:H151)</f>
        <v>594.47</v>
      </c>
    </row>
    <row r="153" spans="1:8" x14ac:dyDescent="0.2">
      <c r="A153" s="81"/>
      <c r="B153" s="85"/>
      <c r="C153" s="54"/>
      <c r="D153" s="55"/>
      <c r="E153" s="96" t="s">
        <v>89</v>
      </c>
      <c r="F153" s="86"/>
      <c r="G153" s="98"/>
      <c r="H153" s="94">
        <f>SUM(G152:H152)</f>
        <v>10800.990278220728</v>
      </c>
    </row>
    <row r="154" spans="1:8" x14ac:dyDescent="0.2">
      <c r="E154" s="96" t="s">
        <v>29</v>
      </c>
      <c r="G154" s="98"/>
      <c r="H154" s="94">
        <f>+H144+G144</f>
        <v>1080.0990278220729</v>
      </c>
    </row>
    <row r="155" spans="1:8" ht="13.5" thickBot="1" x14ac:dyDescent="0.25"/>
    <row r="156" spans="1:8" ht="13.5" thickBot="1" x14ac:dyDescent="0.25">
      <c r="A156" s="233" t="s">
        <v>105</v>
      </c>
      <c r="B156" s="234"/>
      <c r="C156" s="234"/>
      <c r="D156" s="234"/>
      <c r="E156" s="234"/>
      <c r="F156" s="234"/>
      <c r="G156" s="234"/>
      <c r="H156" s="235"/>
    </row>
    <row r="157" spans="1:8" x14ac:dyDescent="0.2">
      <c r="A157" s="72" t="e">
        <f>+#REF!</f>
        <v>#REF!</v>
      </c>
      <c r="C157" s="123">
        <v>1</v>
      </c>
      <c r="D157" s="123" t="s">
        <v>2</v>
      </c>
      <c r="E157" s="124"/>
      <c r="F157" s="124"/>
      <c r="G157" s="124">
        <f>+G167/C160</f>
        <v>11007.75027822073</v>
      </c>
      <c r="H157" s="124">
        <f>+H167/C160</f>
        <v>678.55000000000007</v>
      </c>
    </row>
    <row r="158" spans="1:8" x14ac:dyDescent="0.2">
      <c r="A158" s="72"/>
      <c r="B158" s="102"/>
      <c r="C158" s="101">
        <v>1</v>
      </c>
      <c r="D158" s="98" t="s">
        <v>106</v>
      </c>
      <c r="E158" s="99"/>
      <c r="F158" s="99"/>
      <c r="G158" s="99">
        <f>+G157/C166</f>
        <v>1100.7750278220731</v>
      </c>
      <c r="H158" s="99">
        <f>+H157/C166</f>
        <v>67.855000000000004</v>
      </c>
    </row>
    <row r="159" spans="1:8" ht="25.5" x14ac:dyDescent="0.2">
      <c r="A159" s="72"/>
      <c r="B159" s="85" t="s">
        <v>107</v>
      </c>
      <c r="C159" s="54"/>
      <c r="D159" s="55"/>
      <c r="E159" s="54"/>
      <c r="F159" s="86"/>
      <c r="G159" s="54"/>
      <c r="H159" s="54"/>
    </row>
    <row r="160" spans="1:8" x14ac:dyDescent="0.2">
      <c r="A160" s="72"/>
      <c r="B160" s="85" t="s">
        <v>100</v>
      </c>
      <c r="C160" s="54">
        <v>1</v>
      </c>
      <c r="D160" s="55" t="s">
        <v>2</v>
      </c>
      <c r="E160" s="54"/>
      <c r="F160" s="86"/>
      <c r="G160" s="54"/>
      <c r="H160" s="54"/>
    </row>
    <row r="161" spans="1:8" x14ac:dyDescent="0.2">
      <c r="A161" s="72"/>
      <c r="B161" s="85" t="s">
        <v>15</v>
      </c>
      <c r="C161" s="54"/>
      <c r="D161" s="55"/>
      <c r="E161" s="54"/>
      <c r="F161" s="86"/>
      <c r="G161" s="54"/>
      <c r="H161" s="54"/>
    </row>
    <row r="162" spans="1:8" x14ac:dyDescent="0.2">
      <c r="A162" s="72"/>
      <c r="B162" s="85" t="s">
        <v>109</v>
      </c>
      <c r="C162" s="54">
        <v>2.4700000000000002</v>
      </c>
      <c r="D162" s="55" t="s">
        <v>110</v>
      </c>
      <c r="E162" s="54">
        <v>198.26</v>
      </c>
      <c r="F162" s="86">
        <v>27.866666666666699</v>
      </c>
      <c r="G162" s="54">
        <f>ROUND((C162*(E162)),2)</f>
        <v>489.7</v>
      </c>
      <c r="H162" s="54">
        <f>ROUND((C162*(F162)),2)</f>
        <v>68.83</v>
      </c>
    </row>
    <row r="163" spans="1:8" ht="25.5" x14ac:dyDescent="0.2">
      <c r="A163" s="72"/>
      <c r="B163" s="85" t="s">
        <v>111</v>
      </c>
      <c r="C163" s="54">
        <v>2.23</v>
      </c>
      <c r="D163" s="55" t="s">
        <v>112</v>
      </c>
      <c r="E163" s="54">
        <v>38</v>
      </c>
      <c r="F163" s="86">
        <v>6.84</v>
      </c>
      <c r="G163" s="54">
        <v>180</v>
      </c>
      <c r="H163" s="54">
        <f>ROUND((C163*(F163)),2)</f>
        <v>15.25</v>
      </c>
    </row>
    <row r="164" spans="1:8" x14ac:dyDescent="0.2">
      <c r="A164" s="116"/>
      <c r="B164" s="85" t="s">
        <v>101</v>
      </c>
      <c r="C164" s="54">
        <v>1</v>
      </c>
      <c r="D164" s="55" t="s">
        <v>2</v>
      </c>
      <c r="E164" s="54">
        <v>3708.4100000000003</v>
      </c>
      <c r="F164" s="86">
        <v>594.46999999999991</v>
      </c>
      <c r="G164" s="54">
        <f>+H127</f>
        <v>7838.0502782207295</v>
      </c>
      <c r="H164" s="54">
        <f>ROUND((C164*(F164)),2)</f>
        <v>594.47</v>
      </c>
    </row>
    <row r="165" spans="1:8" x14ac:dyDescent="0.2">
      <c r="A165" s="81"/>
      <c r="B165" s="85" t="s">
        <v>25</v>
      </c>
      <c r="C165" s="54"/>
      <c r="D165" s="55"/>
      <c r="E165" s="54"/>
      <c r="F165" s="86"/>
      <c r="G165" s="54"/>
      <c r="H165" s="54"/>
    </row>
    <row r="166" spans="1:8" x14ac:dyDescent="0.2">
      <c r="A166" s="81"/>
      <c r="B166" s="85" t="s">
        <v>113</v>
      </c>
      <c r="C166" s="54">
        <v>10</v>
      </c>
      <c r="D166" s="55" t="s">
        <v>106</v>
      </c>
      <c r="E166" s="54">
        <v>250</v>
      </c>
      <c r="F166" s="86">
        <v>0</v>
      </c>
      <c r="G166" s="54">
        <f>ROUND((C166*(E166)),2)</f>
        <v>2500</v>
      </c>
      <c r="H166" s="54">
        <f>ROUND((C166*(F166)),2)</f>
        <v>0</v>
      </c>
    </row>
    <row r="167" spans="1:8" x14ac:dyDescent="0.2">
      <c r="A167" s="81"/>
      <c r="B167" s="85" t="s">
        <v>104</v>
      </c>
      <c r="C167" s="54"/>
      <c r="D167" s="55"/>
      <c r="E167" s="54"/>
      <c r="F167" s="86"/>
      <c r="G167" s="54">
        <f>SUM(G162:G166)</f>
        <v>11007.75027822073</v>
      </c>
      <c r="H167" s="54">
        <f>SUM(H162:H166)</f>
        <v>678.55000000000007</v>
      </c>
    </row>
    <row r="168" spans="1:8" x14ac:dyDescent="0.2">
      <c r="A168" s="81"/>
      <c r="B168" s="85"/>
      <c r="C168" s="54"/>
      <c r="D168" s="55"/>
      <c r="E168" s="96" t="s">
        <v>89</v>
      </c>
      <c r="F168" s="86"/>
      <c r="G168" s="54"/>
      <c r="H168" s="94">
        <f>SUM(G167:H167)</f>
        <v>11686.30027822073</v>
      </c>
    </row>
    <row r="169" spans="1:8" x14ac:dyDescent="0.2">
      <c r="E169" s="96" t="s">
        <v>114</v>
      </c>
      <c r="H169" s="94">
        <f>+H158+G158</f>
        <v>1168.6300278220731</v>
      </c>
    </row>
    <row r="170" spans="1:8" ht="13.5" thickBot="1" x14ac:dyDescent="0.25"/>
    <row r="171" spans="1:8" ht="13.5" thickBot="1" x14ac:dyDescent="0.25">
      <c r="A171" s="233" t="s">
        <v>269</v>
      </c>
      <c r="B171" s="234"/>
      <c r="C171" s="234"/>
      <c r="D171" s="234"/>
      <c r="E171" s="234"/>
      <c r="F171" s="234"/>
      <c r="G171" s="234"/>
      <c r="H171" s="235"/>
    </row>
    <row r="172" spans="1:8" ht="25.5" x14ac:dyDescent="0.2">
      <c r="A172" s="121" t="s">
        <v>41</v>
      </c>
      <c r="B172" s="121" t="s">
        <v>7</v>
      </c>
      <c r="C172" s="121" t="s">
        <v>8</v>
      </c>
      <c r="D172" s="121" t="s">
        <v>9</v>
      </c>
      <c r="E172" s="121" t="s">
        <v>10</v>
      </c>
      <c r="F172" s="125" t="s">
        <v>11</v>
      </c>
      <c r="G172" s="121" t="s">
        <v>12</v>
      </c>
      <c r="H172" s="121" t="s">
        <v>13</v>
      </c>
    </row>
    <row r="173" spans="1:8" x14ac:dyDescent="0.2">
      <c r="A173" s="72" t="e">
        <f>+#REF!</f>
        <v>#REF!</v>
      </c>
      <c r="B173" s="103" t="s">
        <v>47</v>
      </c>
      <c r="C173" s="104">
        <v>1</v>
      </c>
      <c r="D173" s="104" t="s">
        <v>270</v>
      </c>
      <c r="E173" s="105">
        <f>+G173-F173</f>
        <v>20.775254237288134</v>
      </c>
      <c r="F173" s="80">
        <f>+G173-(G173/1.18)</f>
        <v>3.7395457627118631</v>
      </c>
      <c r="G173" s="106">
        <f>+H178*0.015</f>
        <v>24.514799999999997</v>
      </c>
      <c r="H173" s="104">
        <f>+G173*C173</f>
        <v>24.514799999999997</v>
      </c>
    </row>
    <row r="174" spans="1:8" x14ac:dyDescent="0.2">
      <c r="A174" s="72"/>
      <c r="B174" s="103"/>
      <c r="C174" s="104"/>
      <c r="D174" s="104"/>
      <c r="E174" s="69"/>
      <c r="F174" s="41"/>
      <c r="G174" s="106"/>
      <c r="H174" s="104">
        <f>SUM(H173)</f>
        <v>24.514799999999997</v>
      </c>
    </row>
    <row r="175" spans="1:8" x14ac:dyDescent="0.2">
      <c r="A175" s="72"/>
      <c r="B175" s="103"/>
      <c r="C175" s="104"/>
      <c r="D175" s="104"/>
      <c r="E175" s="69"/>
      <c r="F175" s="41"/>
      <c r="G175" s="106"/>
      <c r="H175" s="104"/>
    </row>
    <row r="176" spans="1:8" x14ac:dyDescent="0.2">
      <c r="A176" s="72"/>
      <c r="B176" s="107" t="s">
        <v>271</v>
      </c>
      <c r="C176" s="104"/>
      <c r="D176" s="104"/>
      <c r="E176" s="69"/>
      <c r="F176" s="41"/>
      <c r="G176" s="106"/>
      <c r="H176" s="104"/>
    </row>
    <row r="177" spans="1:8" x14ac:dyDescent="0.2">
      <c r="A177" s="72"/>
      <c r="B177" s="108" t="s">
        <v>52</v>
      </c>
      <c r="C177" s="104">
        <v>2</v>
      </c>
      <c r="D177" s="108" t="s">
        <v>272</v>
      </c>
      <c r="E177" s="69"/>
      <c r="F177" s="41"/>
      <c r="G177" s="109">
        <f>+'MANO DE OBRA'!D19</f>
        <v>817.16</v>
      </c>
      <c r="H177" s="110">
        <f>+C177*G177</f>
        <v>1634.32</v>
      </c>
    </row>
    <row r="178" spans="1:8" x14ac:dyDescent="0.2">
      <c r="A178" s="72"/>
      <c r="B178" s="103"/>
      <c r="C178" s="104"/>
      <c r="D178" s="104"/>
      <c r="E178" s="69"/>
      <c r="F178" s="41"/>
      <c r="G178" s="106"/>
      <c r="H178" s="104">
        <f>SUM(H177:H177)</f>
        <v>1634.32</v>
      </c>
    </row>
    <row r="179" spans="1:8" x14ac:dyDescent="0.2">
      <c r="A179" s="72"/>
      <c r="B179" s="111"/>
      <c r="C179" s="112"/>
      <c r="D179" s="113" t="s">
        <v>273</v>
      </c>
      <c r="E179" s="69"/>
      <c r="F179" s="41"/>
      <c r="G179" s="114"/>
      <c r="H179" s="115">
        <f>+H174+H178</f>
        <v>1658.8347999999999</v>
      </c>
    </row>
    <row r="180" spans="1:8" x14ac:dyDescent="0.2">
      <c r="A180" s="116"/>
      <c r="B180" s="117"/>
      <c r="C180" s="117"/>
      <c r="D180" s="118" t="s">
        <v>276</v>
      </c>
      <c r="E180" s="119"/>
      <c r="F180" s="42"/>
      <c r="G180" s="119"/>
      <c r="H180" s="120">
        <f>+H179*2</f>
        <v>3317.6695999999997</v>
      </c>
    </row>
    <row r="181" spans="1:8" x14ac:dyDescent="0.2">
      <c r="A181" s="81"/>
      <c r="B181" s="87" t="s">
        <v>42</v>
      </c>
      <c r="C181" s="54"/>
      <c r="D181" s="55"/>
      <c r="E181" s="54"/>
      <c r="F181" s="86"/>
      <c r="G181" s="54"/>
      <c r="H181" s="54"/>
    </row>
    <row r="182" spans="1:8" x14ac:dyDescent="0.2">
      <c r="A182" s="81"/>
      <c r="B182" s="85" t="s">
        <v>91</v>
      </c>
      <c r="C182" s="54">
        <v>1</v>
      </c>
      <c r="D182" s="55" t="s">
        <v>92</v>
      </c>
      <c r="E182" s="54">
        <v>1800</v>
      </c>
      <c r="F182" s="86">
        <f>+E182*0.18</f>
        <v>324</v>
      </c>
      <c r="G182" s="54">
        <f>+'MATERIALES E INSUMOS'!D33</f>
        <v>3500</v>
      </c>
      <c r="H182" s="54">
        <f>G182*C182</f>
        <v>3500</v>
      </c>
    </row>
    <row r="183" spans="1:8" x14ac:dyDescent="0.2">
      <c r="A183" s="81"/>
      <c r="B183" s="85"/>
      <c r="C183" s="54"/>
      <c r="D183" s="55"/>
      <c r="E183" s="54"/>
      <c r="F183" s="86"/>
      <c r="G183" s="54"/>
      <c r="H183" s="54"/>
    </row>
    <row r="184" spans="1:8" x14ac:dyDescent="0.2">
      <c r="A184" s="81"/>
      <c r="B184" s="85" t="s">
        <v>93</v>
      </c>
      <c r="C184" s="54">
        <v>1</v>
      </c>
      <c r="D184" s="55" t="s">
        <v>274</v>
      </c>
      <c r="E184" s="54"/>
      <c r="F184" s="86"/>
      <c r="G184" s="54"/>
      <c r="H184" s="54">
        <f>+H182*C184</f>
        <v>3500</v>
      </c>
    </row>
    <row r="185" spans="1:8" x14ac:dyDescent="0.2">
      <c r="A185" s="81"/>
      <c r="B185" s="85"/>
      <c r="C185" s="54"/>
      <c r="D185" s="55"/>
      <c r="E185" s="54"/>
      <c r="F185" s="86"/>
      <c r="G185" s="54"/>
      <c r="H185" s="54"/>
    </row>
    <row r="186" spans="1:8" x14ac:dyDescent="0.2">
      <c r="A186" s="81"/>
      <c r="B186" s="87"/>
      <c r="C186" s="88"/>
      <c r="D186" s="89"/>
      <c r="E186" s="89"/>
      <c r="F186" s="86"/>
      <c r="G186" s="54"/>
      <c r="H186" s="88"/>
    </row>
    <row r="187" spans="1:8" x14ac:dyDescent="0.2">
      <c r="A187" s="81"/>
      <c r="B187" s="85"/>
      <c r="C187" s="229" t="s">
        <v>275</v>
      </c>
      <c r="D187" s="229"/>
      <c r="E187" s="229"/>
      <c r="F187" s="229"/>
      <c r="G187" s="91"/>
      <c r="H187" s="91">
        <f>+H184+H180</f>
        <v>6817.6695999999993</v>
      </c>
    </row>
    <row r="188" spans="1:8" x14ac:dyDescent="0.2">
      <c r="B188" s="155"/>
      <c r="C188" s="229" t="s">
        <v>287</v>
      </c>
      <c r="D188" s="229"/>
      <c r="E188" s="229"/>
      <c r="F188" s="229"/>
      <c r="G188" s="91"/>
      <c r="H188" s="91">
        <f>+H187/300.4238</f>
        <v>22.693506972483533</v>
      </c>
    </row>
    <row r="189" spans="1:8" ht="13.5" thickBot="1" x14ac:dyDescent="0.25"/>
    <row r="190" spans="1:8" ht="15" thickBot="1" x14ac:dyDescent="0.25">
      <c r="A190" s="246" t="s">
        <v>3</v>
      </c>
      <c r="B190" s="247"/>
      <c r="C190" s="247"/>
      <c r="D190" s="247"/>
      <c r="E190" s="247"/>
      <c r="F190" s="247"/>
      <c r="G190" s="247"/>
      <c r="H190" s="248"/>
    </row>
    <row r="191" spans="1:8" ht="28.5" x14ac:dyDescent="0.2">
      <c r="A191" s="126" t="s">
        <v>6</v>
      </c>
      <c r="B191" s="127" t="s">
        <v>7</v>
      </c>
      <c r="C191" s="126" t="s">
        <v>8</v>
      </c>
      <c r="D191" s="126" t="s">
        <v>9</v>
      </c>
      <c r="E191" s="128" t="s">
        <v>10</v>
      </c>
      <c r="F191" s="129" t="s">
        <v>11</v>
      </c>
      <c r="G191" s="128" t="s">
        <v>12</v>
      </c>
      <c r="H191" s="129" t="s">
        <v>13</v>
      </c>
    </row>
    <row r="192" spans="1:8" ht="71.25" x14ac:dyDescent="0.2">
      <c r="A192" s="130"/>
      <c r="B192" s="131" t="s">
        <v>279</v>
      </c>
      <c r="C192" s="132">
        <v>1</v>
      </c>
      <c r="D192" s="133" t="s">
        <v>79</v>
      </c>
      <c r="E192" s="134">
        <f>G192-F192</f>
        <v>16101.694915254238</v>
      </c>
      <c r="F192" s="134">
        <f>+G192-(G192/1.18)</f>
        <v>2898.3050847457616</v>
      </c>
      <c r="G192" s="134">
        <v>19000</v>
      </c>
      <c r="H192" s="134">
        <f>+C192*G192</f>
        <v>19000</v>
      </c>
    </row>
    <row r="193" spans="1:8" ht="28.5" x14ac:dyDescent="0.2">
      <c r="A193" s="130"/>
      <c r="B193" s="131" t="s">
        <v>281</v>
      </c>
      <c r="C193" s="132">
        <v>1</v>
      </c>
      <c r="D193" s="133" t="s">
        <v>79</v>
      </c>
      <c r="E193" s="134">
        <f>G193-F193</f>
        <v>620.17999999999995</v>
      </c>
      <c r="F193" s="134"/>
      <c r="G193" s="134">
        <v>620.17999999999995</v>
      </c>
      <c r="H193" s="134">
        <f>+C193*G193</f>
        <v>620.17999999999995</v>
      </c>
    </row>
    <row r="194" spans="1:8" ht="14.25" x14ac:dyDescent="0.2">
      <c r="A194" s="130"/>
      <c r="B194" s="135"/>
      <c r="C194" s="132"/>
      <c r="D194" s="133"/>
      <c r="E194" s="134"/>
      <c r="F194" s="134"/>
      <c r="G194" s="134"/>
      <c r="H194" s="134"/>
    </row>
    <row r="195" spans="1:8" ht="14.25" x14ac:dyDescent="0.2">
      <c r="A195" s="136"/>
      <c r="B195" s="137"/>
      <c r="C195" s="138"/>
      <c r="D195" s="139"/>
      <c r="E195" s="140"/>
      <c r="F195" s="244" t="s">
        <v>280</v>
      </c>
      <c r="G195" s="245"/>
      <c r="H195" s="141">
        <f>SUM(H192:H193)</f>
        <v>19620.18</v>
      </c>
    </row>
  </sheetData>
  <mergeCells count="20">
    <mergeCell ref="C188:F188"/>
    <mergeCell ref="A68:H68"/>
    <mergeCell ref="C89:F89"/>
    <mergeCell ref="F195:G195"/>
    <mergeCell ref="A190:H190"/>
    <mergeCell ref="C66:F66"/>
    <mergeCell ref="A1:H1"/>
    <mergeCell ref="A171:H171"/>
    <mergeCell ref="C187:F187"/>
    <mergeCell ref="A142:H142"/>
    <mergeCell ref="A156:H156"/>
    <mergeCell ref="A92:H92"/>
    <mergeCell ref="F18:G18"/>
    <mergeCell ref="A3:H3"/>
    <mergeCell ref="F17:G17"/>
    <mergeCell ref="A27:H27"/>
    <mergeCell ref="C44:F44"/>
    <mergeCell ref="E25:F25"/>
    <mergeCell ref="A129:H129"/>
    <mergeCell ref="A46:H46"/>
  </mergeCells>
  <pageMargins left="0.7" right="0.7" top="0.75" bottom="0.75" header="0.3" footer="0.3"/>
  <pageSetup scale="70" orientation="portrait" r:id="rId1"/>
  <rowBreaks count="3" manualBreakCount="3">
    <brk id="67" max="16383" man="1"/>
    <brk id="121" max="7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showGridLines="0" view="pageBreakPreview" zoomScale="90" zoomScaleNormal="100" zoomScaleSheetLayoutView="90" workbookViewId="0">
      <pane ySplit="3" topLeftCell="A4" activePane="bottomLeft" state="frozen"/>
      <selection activeCell="A4" sqref="A4"/>
      <selection pane="bottomLeft" activeCell="B7" sqref="B7"/>
    </sheetView>
  </sheetViews>
  <sheetFormatPr baseColWidth="10" defaultColWidth="9.140625" defaultRowHeight="11.25" x14ac:dyDescent="0.2"/>
  <cols>
    <col min="1" max="1" width="8.7109375" style="8" bestFit="1" customWidth="1"/>
    <col min="2" max="2" width="58.85546875" style="36" customWidth="1"/>
    <col min="3" max="3" width="7.140625" style="37" bestFit="1" customWidth="1"/>
    <col min="4" max="4" width="15.42578125" style="9" bestFit="1" customWidth="1"/>
    <col min="5" max="5" width="12.7109375" style="10" customWidth="1"/>
    <col min="6" max="6" width="26.28515625" style="10" customWidth="1"/>
    <col min="7" max="16384" width="9.140625" style="8"/>
  </cols>
  <sheetData>
    <row r="1" spans="1:6" ht="15.75" thickBot="1" x14ac:dyDescent="0.3">
      <c r="A1" s="249" t="s">
        <v>283</v>
      </c>
      <c r="B1" s="250"/>
      <c r="C1" s="250"/>
      <c r="D1" s="250"/>
      <c r="E1" s="250"/>
      <c r="F1" s="251"/>
    </row>
    <row r="3" spans="1:6" x14ac:dyDescent="0.2">
      <c r="A3" s="9" t="s">
        <v>118</v>
      </c>
      <c r="B3" s="30" t="s">
        <v>119</v>
      </c>
      <c r="C3" s="31" t="s">
        <v>110</v>
      </c>
      <c r="D3" s="9" t="s">
        <v>120</v>
      </c>
      <c r="E3" s="9" t="s">
        <v>121</v>
      </c>
      <c r="F3" s="9" t="s">
        <v>122</v>
      </c>
    </row>
    <row r="4" spans="1:6" x14ac:dyDescent="0.2">
      <c r="B4" s="30" t="s">
        <v>123</v>
      </c>
      <c r="C4" s="32"/>
      <c r="D4" s="31"/>
      <c r="E4" s="23"/>
    </row>
    <row r="5" spans="1:6" x14ac:dyDescent="0.2">
      <c r="B5" s="33" t="s">
        <v>124</v>
      </c>
      <c r="C5" s="23" t="s">
        <v>19</v>
      </c>
      <c r="D5" s="34">
        <v>382</v>
      </c>
      <c r="E5" s="35">
        <v>323.73</v>
      </c>
    </row>
    <row r="6" spans="1:6" x14ac:dyDescent="0.2">
      <c r="B6" s="33" t="s">
        <v>125</v>
      </c>
      <c r="C6" s="23" t="s">
        <v>19</v>
      </c>
      <c r="D6" s="34">
        <v>990</v>
      </c>
      <c r="E6" s="35">
        <v>838.98</v>
      </c>
    </row>
    <row r="7" spans="1:6" x14ac:dyDescent="0.2">
      <c r="B7" s="33" t="s">
        <v>126</v>
      </c>
      <c r="C7" s="23" t="s">
        <v>19</v>
      </c>
      <c r="D7" s="34">
        <v>520</v>
      </c>
      <c r="E7" s="35">
        <v>453.39</v>
      </c>
    </row>
    <row r="8" spans="1:6" x14ac:dyDescent="0.2">
      <c r="B8" s="33" t="s">
        <v>127</v>
      </c>
      <c r="C8" s="23" t="s">
        <v>19</v>
      </c>
      <c r="D8" s="34">
        <v>401</v>
      </c>
      <c r="E8" s="35">
        <v>339.83</v>
      </c>
    </row>
    <row r="9" spans="1:6" x14ac:dyDescent="0.2">
      <c r="B9" s="33" t="s">
        <v>128</v>
      </c>
      <c r="C9" s="23" t="s">
        <v>19</v>
      </c>
      <c r="D9" s="34">
        <v>370</v>
      </c>
      <c r="E9" s="35">
        <v>313.56</v>
      </c>
    </row>
    <row r="10" spans="1:6" x14ac:dyDescent="0.2">
      <c r="B10" s="33" t="s">
        <v>129</v>
      </c>
      <c r="C10" s="23" t="s">
        <v>19</v>
      </c>
      <c r="D10" s="24">
        <v>258</v>
      </c>
      <c r="E10" s="35">
        <v>218.64</v>
      </c>
      <c r="F10" s="10" t="s">
        <v>130</v>
      </c>
    </row>
    <row r="11" spans="1:6" x14ac:dyDescent="0.2">
      <c r="B11" s="33" t="s">
        <v>131</v>
      </c>
      <c r="C11" s="23" t="s">
        <v>19</v>
      </c>
      <c r="D11" s="34">
        <v>720</v>
      </c>
      <c r="E11" s="35">
        <v>610.16999999999996</v>
      </c>
    </row>
    <row r="12" spans="1:6" x14ac:dyDescent="0.2">
      <c r="B12" s="33" t="s">
        <v>132</v>
      </c>
      <c r="C12" s="23" t="s">
        <v>19</v>
      </c>
      <c r="D12" s="34">
        <v>425</v>
      </c>
      <c r="E12" s="35">
        <v>360.17</v>
      </c>
    </row>
    <row r="13" spans="1:6" x14ac:dyDescent="0.2">
      <c r="B13" s="33"/>
      <c r="C13" s="23"/>
      <c r="D13" s="24"/>
      <c r="E13" s="35"/>
    </row>
    <row r="14" spans="1:6" x14ac:dyDescent="0.2">
      <c r="B14" s="30" t="s">
        <v>133</v>
      </c>
      <c r="C14" s="23"/>
      <c r="D14" s="24"/>
      <c r="E14" s="35"/>
    </row>
    <row r="15" spans="1:6" x14ac:dyDescent="0.2">
      <c r="B15" s="33" t="s">
        <v>134</v>
      </c>
      <c r="C15" s="23" t="s">
        <v>2</v>
      </c>
      <c r="D15" s="34">
        <v>1820</v>
      </c>
      <c r="E15" s="35">
        <v>1542.37</v>
      </c>
    </row>
    <row r="16" spans="1:6" x14ac:dyDescent="0.2">
      <c r="B16" s="33" t="s">
        <v>135</v>
      </c>
      <c r="C16" s="23" t="s">
        <v>2</v>
      </c>
      <c r="D16" s="34">
        <v>1550</v>
      </c>
      <c r="E16" s="35">
        <v>1313.56</v>
      </c>
    </row>
    <row r="17" spans="2:5" x14ac:dyDescent="0.2">
      <c r="B17" s="33" t="s">
        <v>136</v>
      </c>
      <c r="C17" s="23" t="s">
        <v>2</v>
      </c>
      <c r="D17" s="34">
        <v>1950</v>
      </c>
      <c r="E17" s="35">
        <v>1652.54</v>
      </c>
    </row>
    <row r="18" spans="2:5" x14ac:dyDescent="0.2">
      <c r="B18" s="33" t="s">
        <v>137</v>
      </c>
      <c r="C18" s="23" t="s">
        <v>2</v>
      </c>
      <c r="D18" s="34">
        <v>2200</v>
      </c>
      <c r="E18" s="35">
        <v>2076.27</v>
      </c>
    </row>
    <row r="19" spans="2:5" x14ac:dyDescent="0.2">
      <c r="B19" s="33" t="s">
        <v>138</v>
      </c>
      <c r="C19" s="23" t="s">
        <v>2</v>
      </c>
      <c r="D19" s="34">
        <v>1750</v>
      </c>
      <c r="E19" s="35">
        <v>1398.31</v>
      </c>
    </row>
    <row r="20" spans="2:5" x14ac:dyDescent="0.2">
      <c r="B20" s="33" t="s">
        <v>139</v>
      </c>
      <c r="C20" s="23" t="s">
        <v>2</v>
      </c>
      <c r="D20" s="34">
        <v>1750</v>
      </c>
      <c r="E20" s="35">
        <v>1398.31</v>
      </c>
    </row>
    <row r="21" spans="2:5" x14ac:dyDescent="0.2">
      <c r="B21" s="33" t="s">
        <v>241</v>
      </c>
      <c r="C21" s="23" t="s">
        <v>2</v>
      </c>
      <c r="D21" s="34">
        <v>1750</v>
      </c>
      <c r="E21" s="35">
        <v>1355.93</v>
      </c>
    </row>
    <row r="22" spans="2:5" x14ac:dyDescent="0.2">
      <c r="B22" s="33" t="s">
        <v>140</v>
      </c>
      <c r="C22" s="23" t="s">
        <v>2</v>
      </c>
      <c r="D22" s="34">
        <v>474.74945000000002</v>
      </c>
      <c r="E22" s="35">
        <v>381.36</v>
      </c>
    </row>
    <row r="23" spans="2:5" x14ac:dyDescent="0.2">
      <c r="B23" s="33" t="s">
        <v>141</v>
      </c>
      <c r="C23" s="23" t="s">
        <v>2</v>
      </c>
      <c r="D23" s="34">
        <v>650</v>
      </c>
      <c r="E23" s="35">
        <v>550.85</v>
      </c>
    </row>
    <row r="24" spans="2:5" x14ac:dyDescent="0.2">
      <c r="B24" s="33" t="s">
        <v>142</v>
      </c>
      <c r="C24" s="23" t="s">
        <v>2</v>
      </c>
      <c r="D24" s="34">
        <v>750</v>
      </c>
      <c r="E24" s="35">
        <v>635.59</v>
      </c>
    </row>
    <row r="25" spans="2:5" x14ac:dyDescent="0.2">
      <c r="B25" s="33" t="s">
        <v>143</v>
      </c>
      <c r="C25" s="23" t="s">
        <v>2</v>
      </c>
      <c r="D25" s="34">
        <v>800</v>
      </c>
      <c r="E25" s="35">
        <v>677.97</v>
      </c>
    </row>
    <row r="26" spans="2:5" x14ac:dyDescent="0.2">
      <c r="B26" s="33" t="s">
        <v>144</v>
      </c>
      <c r="C26" s="23" t="s">
        <v>2</v>
      </c>
      <c r="D26" s="34">
        <v>950</v>
      </c>
      <c r="E26" s="35">
        <v>805.08</v>
      </c>
    </row>
    <row r="27" spans="2:5" x14ac:dyDescent="0.2">
      <c r="B27" s="33" t="s">
        <v>145</v>
      </c>
      <c r="C27" s="23" t="s">
        <v>2</v>
      </c>
      <c r="D27" s="34">
        <v>950</v>
      </c>
      <c r="E27" s="35">
        <v>805.08</v>
      </c>
    </row>
    <row r="28" spans="2:5" x14ac:dyDescent="0.2">
      <c r="B28" s="33" t="s">
        <v>146</v>
      </c>
      <c r="C28" s="23" t="s">
        <v>2</v>
      </c>
      <c r="D28" s="34">
        <v>1200</v>
      </c>
      <c r="E28" s="35">
        <v>1016.95</v>
      </c>
    </row>
    <row r="29" spans="2:5" x14ac:dyDescent="0.2">
      <c r="B29" s="33" t="s">
        <v>147</v>
      </c>
      <c r="C29" s="23" t="s">
        <v>148</v>
      </c>
      <c r="D29" s="34">
        <v>1.5</v>
      </c>
      <c r="E29" s="35">
        <v>1.5</v>
      </c>
    </row>
    <row r="30" spans="2:5" x14ac:dyDescent="0.2">
      <c r="B30" s="33" t="s">
        <v>149</v>
      </c>
      <c r="C30" s="23" t="s">
        <v>110</v>
      </c>
      <c r="D30" s="34">
        <v>3500</v>
      </c>
      <c r="E30" s="35">
        <v>3500</v>
      </c>
    </row>
    <row r="31" spans="2:5" x14ac:dyDescent="0.2">
      <c r="B31" s="33"/>
      <c r="C31" s="23"/>
      <c r="D31" s="24"/>
      <c r="E31" s="35"/>
    </row>
    <row r="32" spans="2:5" x14ac:dyDescent="0.2">
      <c r="B32" s="30" t="s">
        <v>150</v>
      </c>
      <c r="C32" s="23"/>
      <c r="D32" s="24"/>
      <c r="E32" s="35"/>
    </row>
    <row r="33" spans="2:6" x14ac:dyDescent="0.2">
      <c r="B33" s="33" t="s">
        <v>151</v>
      </c>
      <c r="C33" s="23" t="s">
        <v>110</v>
      </c>
      <c r="D33" s="34">
        <v>3500</v>
      </c>
      <c r="E33" s="35">
        <v>3500</v>
      </c>
    </row>
    <row r="34" spans="2:6" x14ac:dyDescent="0.2">
      <c r="B34" s="33" t="s">
        <v>152</v>
      </c>
      <c r="C34" s="23" t="s">
        <v>110</v>
      </c>
      <c r="D34" s="34">
        <v>3000</v>
      </c>
      <c r="E34" s="35">
        <v>3000</v>
      </c>
    </row>
    <row r="35" spans="2:6" x14ac:dyDescent="0.2">
      <c r="B35" s="33" t="s">
        <v>153</v>
      </c>
      <c r="C35" s="23" t="s">
        <v>108</v>
      </c>
      <c r="D35" s="34">
        <v>130</v>
      </c>
      <c r="E35" s="35">
        <v>130</v>
      </c>
    </row>
    <row r="36" spans="2:6" x14ac:dyDescent="0.2">
      <c r="B36" s="33" t="s">
        <v>154</v>
      </c>
      <c r="C36" s="23" t="s">
        <v>155</v>
      </c>
      <c r="D36" s="34">
        <v>18</v>
      </c>
      <c r="E36" s="35">
        <v>18</v>
      </c>
    </row>
    <row r="37" spans="2:6" x14ac:dyDescent="0.2">
      <c r="B37" s="33" t="s">
        <v>156</v>
      </c>
      <c r="C37" s="23" t="s">
        <v>108</v>
      </c>
      <c r="D37" s="34">
        <v>100</v>
      </c>
      <c r="E37" s="35">
        <v>100</v>
      </c>
    </row>
    <row r="38" spans="2:6" x14ac:dyDescent="0.2">
      <c r="B38" s="33"/>
      <c r="C38" s="23"/>
      <c r="D38" s="24"/>
      <c r="E38" s="35"/>
    </row>
    <row r="39" spans="2:6" x14ac:dyDescent="0.2">
      <c r="B39" s="30" t="s">
        <v>157</v>
      </c>
      <c r="C39" s="23"/>
      <c r="D39" s="24"/>
      <c r="E39" s="35"/>
    </row>
    <row r="40" spans="2:6" x14ac:dyDescent="0.2">
      <c r="B40" s="33" t="s">
        <v>158</v>
      </c>
      <c r="C40" s="23" t="s">
        <v>159</v>
      </c>
      <c r="D40" s="34">
        <v>3872</v>
      </c>
      <c r="E40" s="35">
        <v>3281.36</v>
      </c>
    </row>
    <row r="41" spans="2:6" x14ac:dyDescent="0.2">
      <c r="B41" s="36" t="s">
        <v>160</v>
      </c>
      <c r="C41" s="23" t="s">
        <v>161</v>
      </c>
      <c r="D41" s="34">
        <v>20720</v>
      </c>
      <c r="E41" s="35">
        <v>17559.32</v>
      </c>
      <c r="F41" s="10" t="s">
        <v>162</v>
      </c>
    </row>
    <row r="42" spans="2:6" x14ac:dyDescent="0.2">
      <c r="B42" s="36" t="s">
        <v>163</v>
      </c>
      <c r="C42" s="23" t="s">
        <v>161</v>
      </c>
      <c r="D42" s="34">
        <v>14388</v>
      </c>
      <c r="E42" s="35">
        <v>12193.22</v>
      </c>
      <c r="F42" s="10" t="s">
        <v>164</v>
      </c>
    </row>
    <row r="43" spans="2:6" x14ac:dyDescent="0.2">
      <c r="B43" s="36" t="s">
        <v>165</v>
      </c>
      <c r="C43" s="23" t="s">
        <v>161</v>
      </c>
      <c r="D43" s="34">
        <v>10939</v>
      </c>
      <c r="E43" s="35">
        <v>9270.34</v>
      </c>
      <c r="F43" s="10" t="s">
        <v>166</v>
      </c>
    </row>
    <row r="44" spans="2:6" x14ac:dyDescent="0.2">
      <c r="B44" s="36" t="s">
        <v>167</v>
      </c>
      <c r="C44" s="23" t="s">
        <v>161</v>
      </c>
      <c r="D44" s="34">
        <v>23052</v>
      </c>
      <c r="E44" s="35">
        <v>19535.59</v>
      </c>
      <c r="F44" s="10" t="s">
        <v>168</v>
      </c>
    </row>
    <row r="45" spans="2:6" x14ac:dyDescent="0.2">
      <c r="B45" s="36" t="s">
        <v>169</v>
      </c>
      <c r="C45" s="23" t="s">
        <v>161</v>
      </c>
      <c r="D45" s="34">
        <v>15673</v>
      </c>
      <c r="E45" s="35">
        <v>13282.2</v>
      </c>
      <c r="F45" s="10" t="s">
        <v>170</v>
      </c>
    </row>
    <row r="46" spans="2:6" x14ac:dyDescent="0.2">
      <c r="B46" s="36" t="s">
        <v>171</v>
      </c>
      <c r="C46" s="23" t="s">
        <v>161</v>
      </c>
      <c r="D46" s="34">
        <v>11874</v>
      </c>
      <c r="E46" s="35">
        <v>10062.709999999999</v>
      </c>
      <c r="F46" s="10" t="s">
        <v>172</v>
      </c>
    </row>
    <row r="47" spans="2:6" x14ac:dyDescent="0.2">
      <c r="B47" s="36" t="s">
        <v>173</v>
      </c>
      <c r="C47" s="23" t="s">
        <v>161</v>
      </c>
      <c r="D47" s="34">
        <v>25127</v>
      </c>
      <c r="E47" s="35">
        <v>21294.07</v>
      </c>
      <c r="F47" s="10" t="s">
        <v>174</v>
      </c>
    </row>
    <row r="48" spans="2:6" x14ac:dyDescent="0.2">
      <c r="B48" s="36" t="s">
        <v>175</v>
      </c>
      <c r="C48" s="23" t="s">
        <v>161</v>
      </c>
      <c r="D48" s="34">
        <v>21214</v>
      </c>
      <c r="E48" s="35">
        <v>17977.97</v>
      </c>
      <c r="F48" s="10" t="s">
        <v>176</v>
      </c>
    </row>
    <row r="49" spans="2:6" x14ac:dyDescent="0.2">
      <c r="B49" s="36" t="s">
        <v>177</v>
      </c>
      <c r="C49" s="23" t="s">
        <v>161</v>
      </c>
      <c r="D49" s="34">
        <v>25255</v>
      </c>
      <c r="E49" s="35">
        <v>21402.54</v>
      </c>
      <c r="F49" s="10" t="s">
        <v>178</v>
      </c>
    </row>
    <row r="50" spans="2:6" x14ac:dyDescent="0.2">
      <c r="B50" s="36" t="s">
        <v>179</v>
      </c>
      <c r="C50" s="23" t="s">
        <v>161</v>
      </c>
      <c r="D50" s="34">
        <v>19880</v>
      </c>
      <c r="E50" s="35">
        <v>16847.46</v>
      </c>
      <c r="F50" s="10" t="s">
        <v>180</v>
      </c>
    </row>
    <row r="51" spans="2:6" x14ac:dyDescent="0.2">
      <c r="B51" s="36" t="s">
        <v>181</v>
      </c>
      <c r="C51" s="23" t="s">
        <v>161</v>
      </c>
      <c r="D51" s="34">
        <v>14221</v>
      </c>
      <c r="E51" s="35">
        <v>12051.69</v>
      </c>
      <c r="F51" s="10" t="s">
        <v>182</v>
      </c>
    </row>
    <row r="52" spans="2:6" x14ac:dyDescent="0.2">
      <c r="B52" s="33" t="s">
        <v>183</v>
      </c>
      <c r="C52" s="23" t="s">
        <v>17</v>
      </c>
      <c r="D52" s="34">
        <v>155</v>
      </c>
      <c r="E52" s="35">
        <v>131.36000000000001</v>
      </c>
    </row>
    <row r="53" spans="2:6" x14ac:dyDescent="0.2">
      <c r="B53" s="33" t="s">
        <v>184</v>
      </c>
      <c r="C53" s="23" t="s">
        <v>17</v>
      </c>
      <c r="D53" s="34">
        <v>155</v>
      </c>
      <c r="E53" s="35">
        <v>131.36000000000001</v>
      </c>
    </row>
    <row r="54" spans="2:6" x14ac:dyDescent="0.2">
      <c r="B54" s="33" t="s">
        <v>242</v>
      </c>
      <c r="C54" s="23" t="s">
        <v>17</v>
      </c>
      <c r="D54" s="34">
        <v>80</v>
      </c>
      <c r="E54" s="35">
        <v>67.8</v>
      </c>
    </row>
    <row r="55" spans="2:6" x14ac:dyDescent="0.2">
      <c r="B55" s="33" t="s">
        <v>185</v>
      </c>
      <c r="C55" s="23" t="s">
        <v>17</v>
      </c>
      <c r="D55" s="34">
        <v>65</v>
      </c>
      <c r="E55" s="35">
        <v>55.08</v>
      </c>
    </row>
    <row r="56" spans="2:6" x14ac:dyDescent="0.2">
      <c r="B56" s="33" t="s">
        <v>186</v>
      </c>
      <c r="C56" s="23" t="s">
        <v>17</v>
      </c>
      <c r="D56" s="34">
        <v>110</v>
      </c>
      <c r="E56" s="35">
        <v>93.22</v>
      </c>
    </row>
    <row r="57" spans="2:6" x14ac:dyDescent="0.2">
      <c r="B57" s="33"/>
      <c r="C57" s="23"/>
      <c r="D57" s="24"/>
      <c r="E57" s="35"/>
    </row>
    <row r="58" spans="2:6" x14ac:dyDescent="0.2">
      <c r="B58" s="30" t="s">
        <v>187</v>
      </c>
      <c r="C58" s="23"/>
      <c r="D58" s="24"/>
      <c r="E58" s="35"/>
    </row>
    <row r="59" spans="2:6" x14ac:dyDescent="0.2">
      <c r="B59" s="33" t="s">
        <v>188</v>
      </c>
      <c r="C59" s="23" t="s">
        <v>110</v>
      </c>
      <c r="D59" s="34">
        <v>38500</v>
      </c>
      <c r="E59" s="35">
        <v>32627.119999999999</v>
      </c>
    </row>
    <row r="60" spans="2:6" x14ac:dyDescent="0.2">
      <c r="B60" s="33" t="s">
        <v>189</v>
      </c>
      <c r="C60" s="23" t="s">
        <v>110</v>
      </c>
      <c r="D60" s="34">
        <v>49500</v>
      </c>
      <c r="E60" s="35">
        <v>41949.15</v>
      </c>
    </row>
    <row r="61" spans="2:6" x14ac:dyDescent="0.2">
      <c r="B61" s="33"/>
      <c r="C61" s="23"/>
      <c r="D61" s="24"/>
      <c r="E61" s="35"/>
    </row>
    <row r="62" spans="2:6" x14ac:dyDescent="0.2">
      <c r="B62" s="30" t="s">
        <v>190</v>
      </c>
      <c r="C62" s="23"/>
      <c r="D62" s="24"/>
      <c r="E62" s="35"/>
    </row>
    <row r="63" spans="2:6" x14ac:dyDescent="0.2">
      <c r="B63" s="33" t="s">
        <v>191</v>
      </c>
      <c r="C63" s="23" t="s">
        <v>0</v>
      </c>
      <c r="D63" s="34">
        <v>120</v>
      </c>
      <c r="E63" s="35">
        <v>101.69</v>
      </c>
    </row>
    <row r="64" spans="2:6" x14ac:dyDescent="0.2">
      <c r="B64" s="33"/>
      <c r="C64" s="23"/>
      <c r="D64" s="24"/>
      <c r="E64" s="35"/>
    </row>
    <row r="65" spans="2:5" x14ac:dyDescent="0.2">
      <c r="B65" s="30" t="s">
        <v>192</v>
      </c>
      <c r="C65" s="23"/>
      <c r="D65" s="24"/>
      <c r="E65" s="35"/>
    </row>
    <row r="66" spans="2:5" x14ac:dyDescent="0.2">
      <c r="B66" s="33" t="s">
        <v>193</v>
      </c>
      <c r="C66" s="23" t="s">
        <v>112</v>
      </c>
      <c r="D66" s="34">
        <v>130</v>
      </c>
      <c r="E66" s="35">
        <v>110.17</v>
      </c>
    </row>
    <row r="67" spans="2:5" x14ac:dyDescent="0.2">
      <c r="B67" s="33" t="s">
        <v>194</v>
      </c>
      <c r="C67" s="23" t="s">
        <v>112</v>
      </c>
      <c r="D67" s="34">
        <v>130</v>
      </c>
      <c r="E67" s="35">
        <v>110.17</v>
      </c>
    </row>
    <row r="68" spans="2:5" x14ac:dyDescent="0.2">
      <c r="B68" s="33" t="s">
        <v>195</v>
      </c>
      <c r="C68" s="23" t="s">
        <v>112</v>
      </c>
      <c r="D68" s="34">
        <v>145</v>
      </c>
      <c r="E68" s="35">
        <v>122.88</v>
      </c>
    </row>
    <row r="69" spans="2:5" x14ac:dyDescent="0.2">
      <c r="B69" s="33" t="s">
        <v>196</v>
      </c>
      <c r="C69" s="23" t="s">
        <v>112</v>
      </c>
      <c r="D69" s="34">
        <v>145</v>
      </c>
      <c r="E69" s="35">
        <v>122.88</v>
      </c>
    </row>
    <row r="70" spans="2:5" x14ac:dyDescent="0.2">
      <c r="B70" s="33" t="s">
        <v>197</v>
      </c>
      <c r="C70" s="23" t="s">
        <v>112</v>
      </c>
      <c r="D70" s="34">
        <v>120</v>
      </c>
      <c r="E70" s="35">
        <v>101.69</v>
      </c>
    </row>
    <row r="71" spans="2:5" x14ac:dyDescent="0.2">
      <c r="B71" s="33" t="s">
        <v>198</v>
      </c>
      <c r="C71" s="23" t="s">
        <v>112</v>
      </c>
      <c r="D71" s="34">
        <v>120</v>
      </c>
      <c r="E71" s="35">
        <v>101.69</v>
      </c>
    </row>
    <row r="72" spans="2:5" x14ac:dyDescent="0.2">
      <c r="B72" s="33" t="s">
        <v>243</v>
      </c>
      <c r="C72" s="23" t="s">
        <v>110</v>
      </c>
      <c r="D72" s="34">
        <v>2100</v>
      </c>
      <c r="E72" s="35">
        <v>1779.66</v>
      </c>
    </row>
    <row r="73" spans="2:5" x14ac:dyDescent="0.2">
      <c r="B73" s="33" t="s">
        <v>244</v>
      </c>
      <c r="C73" s="23" t="s">
        <v>110</v>
      </c>
      <c r="D73" s="34">
        <v>1900</v>
      </c>
      <c r="E73" s="35">
        <v>1610.17</v>
      </c>
    </row>
    <row r="74" spans="2:5" x14ac:dyDescent="0.2">
      <c r="B74" s="33" t="s">
        <v>245</v>
      </c>
      <c r="C74" s="23" t="s">
        <v>110</v>
      </c>
      <c r="D74" s="34">
        <v>1500</v>
      </c>
      <c r="E74" s="35">
        <v>1271.19</v>
      </c>
    </row>
    <row r="75" spans="2:5" x14ac:dyDescent="0.2">
      <c r="B75" s="33" t="s">
        <v>246</v>
      </c>
      <c r="C75" s="23" t="s">
        <v>110</v>
      </c>
      <c r="D75" s="34">
        <v>2600</v>
      </c>
      <c r="E75" s="35">
        <v>2203.39</v>
      </c>
    </row>
    <row r="76" spans="2:5" x14ac:dyDescent="0.2">
      <c r="B76" s="33" t="s">
        <v>247</v>
      </c>
      <c r="C76" s="23" t="s">
        <v>110</v>
      </c>
      <c r="D76" s="34">
        <v>2900</v>
      </c>
      <c r="E76" s="35">
        <v>2457.63</v>
      </c>
    </row>
    <row r="77" spans="2:5" x14ac:dyDescent="0.2">
      <c r="B77" s="33" t="s">
        <v>248</v>
      </c>
      <c r="C77" s="23" t="s">
        <v>110</v>
      </c>
      <c r="D77" s="34">
        <v>2600</v>
      </c>
      <c r="E77" s="35">
        <v>2203.39</v>
      </c>
    </row>
    <row r="78" spans="2:5" x14ac:dyDescent="0.2">
      <c r="B78" s="33" t="s">
        <v>249</v>
      </c>
      <c r="C78" s="23" t="s">
        <v>110</v>
      </c>
      <c r="D78" s="34">
        <v>3100</v>
      </c>
      <c r="E78" s="35">
        <v>2627.12</v>
      </c>
    </row>
    <row r="79" spans="2:5" x14ac:dyDescent="0.2">
      <c r="B79" s="33" t="s">
        <v>250</v>
      </c>
      <c r="C79" s="23" t="s">
        <v>110</v>
      </c>
      <c r="D79" s="34">
        <v>3100</v>
      </c>
      <c r="E79" s="35">
        <v>2627.12</v>
      </c>
    </row>
    <row r="80" spans="2:5" x14ac:dyDescent="0.2">
      <c r="B80" s="33" t="s">
        <v>251</v>
      </c>
      <c r="C80" s="23" t="s">
        <v>110</v>
      </c>
      <c r="D80" s="34">
        <v>3100</v>
      </c>
      <c r="E80" s="35">
        <v>2627.12</v>
      </c>
    </row>
    <row r="81" spans="2:5" x14ac:dyDescent="0.2">
      <c r="B81" s="33" t="s">
        <v>252</v>
      </c>
      <c r="C81" s="23" t="s">
        <v>110</v>
      </c>
      <c r="D81" s="34">
        <v>3100</v>
      </c>
      <c r="E81" s="35">
        <v>2627.12</v>
      </c>
    </row>
    <row r="82" spans="2:5" x14ac:dyDescent="0.2">
      <c r="B82" s="33" t="s">
        <v>253</v>
      </c>
      <c r="C82" s="23" t="s">
        <v>110</v>
      </c>
      <c r="D82" s="34">
        <v>2600</v>
      </c>
      <c r="E82" s="35">
        <v>2203.39</v>
      </c>
    </row>
    <row r="83" spans="2:5" x14ac:dyDescent="0.2">
      <c r="B83" s="33" t="s">
        <v>254</v>
      </c>
      <c r="C83" s="23" t="s">
        <v>110</v>
      </c>
      <c r="D83" s="34">
        <v>2600</v>
      </c>
      <c r="E83" s="35">
        <v>2203.39</v>
      </c>
    </row>
    <row r="84" spans="2:5" x14ac:dyDescent="0.2">
      <c r="B84" s="33" t="s">
        <v>255</v>
      </c>
      <c r="C84" s="23" t="s">
        <v>110</v>
      </c>
      <c r="D84" s="34">
        <v>2800</v>
      </c>
      <c r="E84" s="35">
        <v>2372.88</v>
      </c>
    </row>
    <row r="85" spans="2:5" x14ac:dyDescent="0.2">
      <c r="B85" s="33" t="s">
        <v>256</v>
      </c>
      <c r="C85" s="23" t="s">
        <v>110</v>
      </c>
      <c r="D85" s="34">
        <v>2280</v>
      </c>
      <c r="E85" s="35">
        <v>1932.2</v>
      </c>
    </row>
    <row r="86" spans="2:5" x14ac:dyDescent="0.2">
      <c r="B86" s="33" t="s">
        <v>257</v>
      </c>
      <c r="C86" s="23" t="s">
        <v>110</v>
      </c>
      <c r="D86" s="34">
        <v>2850</v>
      </c>
      <c r="E86" s="35">
        <v>2415.25</v>
      </c>
    </row>
    <row r="87" spans="2:5" x14ac:dyDescent="0.2">
      <c r="B87" s="33" t="s">
        <v>258</v>
      </c>
      <c r="C87" s="23" t="s">
        <v>110</v>
      </c>
      <c r="D87" s="34">
        <v>2995</v>
      </c>
      <c r="E87" s="35">
        <v>2538.14</v>
      </c>
    </row>
    <row r="88" spans="2:5" x14ac:dyDescent="0.2">
      <c r="B88" s="33" t="s">
        <v>259</v>
      </c>
      <c r="C88" s="23" t="s">
        <v>110</v>
      </c>
      <c r="D88" s="34">
        <v>3300</v>
      </c>
      <c r="E88" s="35">
        <v>2796.61</v>
      </c>
    </row>
    <row r="89" spans="2:5" x14ac:dyDescent="0.2">
      <c r="B89" s="33" t="s">
        <v>260</v>
      </c>
      <c r="C89" s="23" t="s">
        <v>110</v>
      </c>
      <c r="D89" s="34">
        <v>3300</v>
      </c>
      <c r="E89" s="35">
        <v>2796.61</v>
      </c>
    </row>
    <row r="90" spans="2:5" x14ac:dyDescent="0.2">
      <c r="B90" s="33" t="s">
        <v>261</v>
      </c>
      <c r="C90" s="23" t="s">
        <v>110</v>
      </c>
      <c r="D90" s="34">
        <v>2640</v>
      </c>
      <c r="E90" s="35">
        <v>2237.29</v>
      </c>
    </row>
    <row r="91" spans="2:5" x14ac:dyDescent="0.2">
      <c r="B91" s="33" t="s">
        <v>262</v>
      </c>
      <c r="C91" s="23" t="s">
        <v>110</v>
      </c>
      <c r="D91" s="34">
        <v>3300</v>
      </c>
      <c r="E91" s="35">
        <v>2796.61</v>
      </c>
    </row>
    <row r="92" spans="2:5" x14ac:dyDescent="0.2">
      <c r="B92" s="33" t="s">
        <v>263</v>
      </c>
      <c r="C92" s="23" t="s">
        <v>110</v>
      </c>
      <c r="D92" s="34">
        <v>2900</v>
      </c>
      <c r="E92" s="35">
        <v>2457.63</v>
      </c>
    </row>
    <row r="93" spans="2:5" x14ac:dyDescent="0.2">
      <c r="B93" s="33" t="s">
        <v>264</v>
      </c>
      <c r="C93" s="23" t="s">
        <v>110</v>
      </c>
      <c r="D93" s="34">
        <v>25</v>
      </c>
      <c r="E93" s="35">
        <v>21.19</v>
      </c>
    </row>
    <row r="94" spans="2:5" x14ac:dyDescent="0.2">
      <c r="B94" s="33" t="s">
        <v>265</v>
      </c>
      <c r="C94" s="23" t="s">
        <v>110</v>
      </c>
      <c r="D94" s="34">
        <v>30</v>
      </c>
      <c r="E94" s="35">
        <v>25.42</v>
      </c>
    </row>
    <row r="95" spans="2:5" x14ac:dyDescent="0.2">
      <c r="B95" s="33" t="s">
        <v>199</v>
      </c>
      <c r="C95" s="23" t="s">
        <v>110</v>
      </c>
      <c r="D95" s="34">
        <v>4100</v>
      </c>
      <c r="E95" s="35">
        <v>3474.58</v>
      </c>
    </row>
    <row r="96" spans="2:5" x14ac:dyDescent="0.2">
      <c r="B96" s="33" t="s">
        <v>200</v>
      </c>
      <c r="C96" s="23" t="s">
        <v>110</v>
      </c>
      <c r="D96" s="34">
        <v>3100</v>
      </c>
      <c r="E96" s="35">
        <v>2627.12</v>
      </c>
    </row>
    <row r="97" spans="2:5" x14ac:dyDescent="0.2">
      <c r="B97" s="33" t="s">
        <v>201</v>
      </c>
      <c r="C97" s="23" t="s">
        <v>110</v>
      </c>
      <c r="D97" s="34">
        <v>2400</v>
      </c>
      <c r="E97" s="35">
        <v>2033.9</v>
      </c>
    </row>
    <row r="98" spans="2:5" x14ac:dyDescent="0.2">
      <c r="B98" s="33" t="s">
        <v>266</v>
      </c>
      <c r="C98" s="23" t="s">
        <v>17</v>
      </c>
      <c r="D98" s="34">
        <v>52</v>
      </c>
      <c r="E98" s="35">
        <v>44.07</v>
      </c>
    </row>
    <row r="99" spans="2:5" x14ac:dyDescent="0.2">
      <c r="B99" s="33" t="s">
        <v>267</v>
      </c>
      <c r="C99" s="23" t="s">
        <v>17</v>
      </c>
      <c r="D99" s="34">
        <v>95</v>
      </c>
      <c r="E99" s="35">
        <v>80.510000000000005</v>
      </c>
    </row>
    <row r="100" spans="2:5" x14ac:dyDescent="0.2">
      <c r="B100" s="33" t="s">
        <v>202</v>
      </c>
      <c r="C100" s="23" t="s">
        <v>17</v>
      </c>
      <c r="D100" s="34">
        <v>120</v>
      </c>
      <c r="E100" s="35">
        <v>101.69</v>
      </c>
    </row>
    <row r="101" spans="2:5" x14ac:dyDescent="0.2">
      <c r="B101" s="33" t="s">
        <v>203</v>
      </c>
      <c r="C101" s="23" t="s">
        <v>110</v>
      </c>
      <c r="D101" s="34">
        <v>175</v>
      </c>
      <c r="E101" s="35">
        <v>148.31</v>
      </c>
    </row>
    <row r="102" spans="2:5" x14ac:dyDescent="0.2">
      <c r="B102" s="36" t="s">
        <v>204</v>
      </c>
      <c r="C102" s="23" t="s">
        <v>110</v>
      </c>
      <c r="D102" s="34">
        <v>65</v>
      </c>
      <c r="E102" s="35">
        <v>55.08</v>
      </c>
    </row>
    <row r="103" spans="2:5" x14ac:dyDescent="0.2">
      <c r="B103" s="33"/>
      <c r="C103" s="23"/>
      <c r="D103" s="24"/>
      <c r="E103" s="35"/>
    </row>
    <row r="104" spans="2:5" x14ac:dyDescent="0.2">
      <c r="B104" s="30" t="s">
        <v>205</v>
      </c>
      <c r="C104" s="23"/>
      <c r="D104" s="24"/>
      <c r="E104" s="35"/>
    </row>
    <row r="105" spans="2:5" x14ac:dyDescent="0.2">
      <c r="B105" s="33" t="s">
        <v>206</v>
      </c>
      <c r="C105" s="23" t="s">
        <v>2</v>
      </c>
      <c r="D105" s="34">
        <v>7420</v>
      </c>
      <c r="E105" s="35">
        <v>6288.14</v>
      </c>
    </row>
    <row r="106" spans="2:5" x14ac:dyDescent="0.2">
      <c r="B106" s="33" t="s">
        <v>207</v>
      </c>
      <c r="C106" s="23" t="s">
        <v>2</v>
      </c>
      <c r="D106" s="34">
        <v>7710</v>
      </c>
      <c r="E106" s="35">
        <v>6533.9</v>
      </c>
    </row>
    <row r="107" spans="2:5" x14ac:dyDescent="0.2">
      <c r="B107" s="33" t="s">
        <v>208</v>
      </c>
      <c r="C107" s="23" t="s">
        <v>2</v>
      </c>
      <c r="D107" s="34">
        <v>7880</v>
      </c>
      <c r="E107" s="35">
        <v>6677.97</v>
      </c>
    </row>
    <row r="108" spans="2:5" x14ac:dyDescent="0.2">
      <c r="B108" s="33" t="s">
        <v>209</v>
      </c>
      <c r="C108" s="23" t="s">
        <v>2</v>
      </c>
      <c r="D108" s="34">
        <v>8300</v>
      </c>
      <c r="E108" s="35">
        <v>7033.9</v>
      </c>
    </row>
    <row r="109" spans="2:5" x14ac:dyDescent="0.2">
      <c r="B109" s="33" t="s">
        <v>210</v>
      </c>
      <c r="C109" s="23" t="s">
        <v>2</v>
      </c>
      <c r="D109" s="34">
        <v>8700</v>
      </c>
      <c r="E109" s="35">
        <v>7372.88</v>
      </c>
    </row>
    <row r="110" spans="2:5" x14ac:dyDescent="0.2">
      <c r="B110" s="33" t="s">
        <v>211</v>
      </c>
      <c r="C110" s="23" t="s">
        <v>2</v>
      </c>
      <c r="D110" s="34">
        <v>9520</v>
      </c>
      <c r="E110" s="35">
        <v>8067.8</v>
      </c>
    </row>
    <row r="111" spans="2:5" x14ac:dyDescent="0.2">
      <c r="B111" s="33" t="s">
        <v>212</v>
      </c>
      <c r="C111" s="23" t="s">
        <v>2</v>
      </c>
      <c r="D111" s="34">
        <v>11130</v>
      </c>
      <c r="E111" s="35">
        <v>9432.2000000000007</v>
      </c>
    </row>
    <row r="112" spans="2:5" x14ac:dyDescent="0.2">
      <c r="B112" s="33" t="s">
        <v>213</v>
      </c>
      <c r="C112" s="23" t="s">
        <v>2</v>
      </c>
      <c r="D112" s="34">
        <v>11450</v>
      </c>
      <c r="E112" s="35">
        <v>9703.39</v>
      </c>
    </row>
    <row r="113" spans="2:5" x14ac:dyDescent="0.2">
      <c r="B113" s="33" t="s">
        <v>214</v>
      </c>
      <c r="C113" s="23" t="s">
        <v>2</v>
      </c>
      <c r="D113" s="34">
        <v>11900</v>
      </c>
      <c r="E113" s="35">
        <v>10084.75</v>
      </c>
    </row>
    <row r="114" spans="2:5" x14ac:dyDescent="0.2">
      <c r="B114" s="33" t="s">
        <v>215</v>
      </c>
      <c r="C114" s="23" t="s">
        <v>2</v>
      </c>
      <c r="D114" s="34">
        <v>2100</v>
      </c>
      <c r="E114" s="35">
        <v>1779.66</v>
      </c>
    </row>
    <row r="115" spans="2:5" x14ac:dyDescent="0.2">
      <c r="B115" s="33" t="s">
        <v>216</v>
      </c>
      <c r="C115" s="23" t="s">
        <v>21</v>
      </c>
      <c r="D115" s="34">
        <v>12000</v>
      </c>
      <c r="E115" s="35">
        <v>10169.49</v>
      </c>
    </row>
    <row r="116" spans="2:5" x14ac:dyDescent="0.2">
      <c r="B116" s="33"/>
      <c r="C116" s="23"/>
      <c r="D116" s="24"/>
      <c r="E116" s="35"/>
    </row>
  </sheetData>
  <mergeCells count="1">
    <mergeCell ref="A1:F1"/>
  </mergeCells>
  <pageMargins left="0.25" right="0.25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5"/>
  <sheetViews>
    <sheetView showGridLines="0" view="pageBreakPreview" zoomScale="80" zoomScaleNormal="100" zoomScaleSheetLayoutView="80" workbookViewId="0">
      <pane ySplit="21" topLeftCell="A22" activePane="bottomLeft" state="frozen"/>
      <selection activeCell="D292" sqref="D292"/>
      <selection pane="bottomLeft" activeCell="B25" sqref="B25"/>
    </sheetView>
  </sheetViews>
  <sheetFormatPr baseColWidth="10" defaultColWidth="9.140625" defaultRowHeight="15" x14ac:dyDescent="0.25"/>
  <cols>
    <col min="1" max="1" width="9.140625" style="1"/>
    <col min="2" max="2" width="59.85546875" style="1" customWidth="1"/>
    <col min="3" max="3" width="5.85546875" style="1" bestFit="1" customWidth="1"/>
    <col min="4" max="4" width="13.42578125" style="3" customWidth="1"/>
    <col min="5" max="6" width="11.28515625" style="4" bestFit="1" customWidth="1"/>
    <col min="7" max="7" width="4.42578125" style="4" customWidth="1"/>
    <col min="8" max="8" width="3.5703125" style="4" customWidth="1"/>
    <col min="9" max="10" width="3.85546875" style="4" customWidth="1"/>
    <col min="11" max="11" width="3.42578125" style="4" customWidth="1"/>
    <col min="12" max="12" width="3.140625" style="4" customWidth="1"/>
    <col min="13" max="13" width="3.85546875" style="1" customWidth="1"/>
    <col min="14" max="17" width="23" style="1" customWidth="1"/>
    <col min="18" max="16384" width="9.140625" style="1"/>
  </cols>
  <sheetData>
    <row r="4" spans="1:14" ht="15.75" thickBot="1" x14ac:dyDescent="0.3"/>
    <row r="5" spans="1:14" ht="19.5" thickBot="1" x14ac:dyDescent="0.35">
      <c r="A5" s="255" t="s">
        <v>282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7"/>
    </row>
    <row r="12" spans="1:14" x14ac:dyDescent="0.25">
      <c r="B12" s="2" t="s">
        <v>217</v>
      </c>
    </row>
    <row r="13" spans="1:14" x14ac:dyDescent="0.25">
      <c r="B13" s="5" t="s">
        <v>218</v>
      </c>
      <c r="C13" s="6" t="s">
        <v>24</v>
      </c>
      <c r="D13" s="7">
        <v>2451.48</v>
      </c>
      <c r="N13" s="27"/>
    </row>
    <row r="14" spans="1:14" x14ac:dyDescent="0.25">
      <c r="B14" s="5" t="s">
        <v>219</v>
      </c>
      <c r="C14" s="6" t="s">
        <v>24</v>
      </c>
      <c r="D14" s="7">
        <v>1945.56</v>
      </c>
      <c r="N14" s="27"/>
    </row>
    <row r="15" spans="1:14" x14ac:dyDescent="0.25">
      <c r="B15" s="5" t="s">
        <v>220</v>
      </c>
      <c r="C15" s="6" t="s">
        <v>24</v>
      </c>
      <c r="D15" s="7">
        <v>1556.2</v>
      </c>
      <c r="N15" s="27"/>
    </row>
    <row r="16" spans="1:14" x14ac:dyDescent="0.25">
      <c r="B16" s="5" t="s">
        <v>221</v>
      </c>
      <c r="C16" s="6" t="s">
        <v>24</v>
      </c>
      <c r="D16" s="7">
        <v>1364</v>
      </c>
      <c r="N16" s="27"/>
    </row>
    <row r="17" spans="1:17" x14ac:dyDescent="0.25">
      <c r="B17" s="5" t="s">
        <v>222</v>
      </c>
      <c r="C17" s="6" t="s">
        <v>24</v>
      </c>
      <c r="D17" s="7">
        <v>1050.28</v>
      </c>
      <c r="N17" s="27"/>
    </row>
    <row r="18" spans="1:17" x14ac:dyDescent="0.25">
      <c r="B18" s="5" t="s">
        <v>223</v>
      </c>
      <c r="C18" s="6" t="s">
        <v>24</v>
      </c>
      <c r="D18" s="7">
        <v>894.04</v>
      </c>
      <c r="N18" s="27"/>
    </row>
    <row r="19" spans="1:17" x14ac:dyDescent="0.25">
      <c r="B19" s="5" t="s">
        <v>224</v>
      </c>
      <c r="C19" s="6" t="s">
        <v>24</v>
      </c>
      <c r="D19" s="7">
        <v>817.16</v>
      </c>
      <c r="N19" s="27"/>
    </row>
    <row r="20" spans="1:17" x14ac:dyDescent="0.25">
      <c r="A20" s="8"/>
      <c r="B20" s="8"/>
      <c r="C20" s="8"/>
      <c r="D20" s="9"/>
      <c r="E20" s="10"/>
      <c r="F20" s="10"/>
      <c r="G20" s="252" t="s">
        <v>225</v>
      </c>
      <c r="H20" s="253"/>
      <c r="I20" s="253"/>
      <c r="J20" s="253"/>
      <c r="K20" s="253"/>
      <c r="L20" s="253"/>
      <c r="M20" s="254"/>
      <c r="N20" s="8"/>
      <c r="O20" s="8"/>
      <c r="P20" s="8"/>
      <c r="Q20" s="8"/>
    </row>
    <row r="21" spans="1:17" x14ac:dyDescent="0.25">
      <c r="A21" s="11" t="s">
        <v>118</v>
      </c>
      <c r="B21" s="12" t="s">
        <v>119</v>
      </c>
      <c r="C21" s="11" t="s">
        <v>110</v>
      </c>
      <c r="D21" s="11" t="s">
        <v>1</v>
      </c>
      <c r="E21" s="11" t="s">
        <v>226</v>
      </c>
      <c r="F21" s="11" t="s">
        <v>227</v>
      </c>
      <c r="G21" s="11" t="s">
        <v>228</v>
      </c>
      <c r="H21" s="11" t="s">
        <v>229</v>
      </c>
      <c r="I21" s="11" t="s">
        <v>230</v>
      </c>
      <c r="J21" s="11" t="s">
        <v>231</v>
      </c>
      <c r="K21" s="11" t="s">
        <v>232</v>
      </c>
      <c r="L21" s="11" t="s">
        <v>233</v>
      </c>
      <c r="M21" s="11" t="s">
        <v>234</v>
      </c>
      <c r="N21" s="9"/>
      <c r="O21" s="9"/>
      <c r="P21" s="9"/>
      <c r="Q21" s="9"/>
    </row>
    <row r="22" spans="1:17" x14ac:dyDescent="0.25">
      <c r="A22" s="13">
        <v>100</v>
      </c>
      <c r="B22" s="2" t="s">
        <v>235</v>
      </c>
      <c r="C22" s="14"/>
      <c r="D22" s="15"/>
      <c r="E22" s="6"/>
      <c r="F22" s="6"/>
      <c r="G22" s="6"/>
      <c r="H22" s="6"/>
      <c r="I22" s="6"/>
      <c r="J22" s="6"/>
      <c r="K22" s="6"/>
      <c r="L22" s="6"/>
      <c r="M22" s="16"/>
      <c r="N22" s="28"/>
      <c r="O22" s="8"/>
      <c r="P22" s="8"/>
      <c r="Q22" s="8"/>
    </row>
    <row r="23" spans="1:17" x14ac:dyDescent="0.25">
      <c r="A23" s="13">
        <f>+A22+0.01</f>
        <v>100.01</v>
      </c>
      <c r="B23" s="5" t="s">
        <v>236</v>
      </c>
      <c r="C23" s="6" t="s">
        <v>237</v>
      </c>
      <c r="D23" s="17">
        <f>+F23/E23</f>
        <v>544.77333333333331</v>
      </c>
      <c r="E23" s="18">
        <v>1.5</v>
      </c>
      <c r="F23" s="19">
        <f>+(G23*D$13)+(H23*D$14)+(I23*D$15)+(J23*D$16)+(K23*D$17)+(L23*D$18)+(M23*D$19)</f>
        <v>817.16</v>
      </c>
      <c r="G23" s="20"/>
      <c r="H23" s="20"/>
      <c r="I23" s="20"/>
      <c r="J23" s="20"/>
      <c r="K23" s="20"/>
      <c r="L23" s="20"/>
      <c r="M23" s="20">
        <v>1</v>
      </c>
      <c r="N23" s="29"/>
      <c r="O23" s="8"/>
      <c r="P23" s="8"/>
      <c r="Q23" s="8"/>
    </row>
    <row r="24" spans="1:17" x14ac:dyDescent="0.25">
      <c r="A24" s="13">
        <f>+A23+0.01</f>
        <v>100.02000000000001</v>
      </c>
      <c r="B24" s="5" t="s">
        <v>238</v>
      </c>
      <c r="C24" s="6" t="s">
        <v>237</v>
      </c>
      <c r="D24" s="17">
        <f t="shared" ref="D24:D25" si="0">+F24/E24</f>
        <v>817.16</v>
      </c>
      <c r="E24" s="18">
        <v>1</v>
      </c>
      <c r="F24" s="19">
        <f>+(G24*D$13)+(H24*D$14)+(I24*D$15)+(J24*D$16)+(K24*D$17)+(L24*D$18)+(M24*D$19)</f>
        <v>817.16</v>
      </c>
      <c r="G24" s="20"/>
      <c r="H24" s="20"/>
      <c r="I24" s="20"/>
      <c r="J24" s="20"/>
      <c r="K24" s="20"/>
      <c r="L24" s="20"/>
      <c r="M24" s="20">
        <v>1</v>
      </c>
      <c r="N24" s="29"/>
      <c r="O24" s="8"/>
      <c r="P24" s="8"/>
      <c r="Q24" s="8"/>
    </row>
    <row r="25" spans="1:17" x14ac:dyDescent="0.25">
      <c r="A25" s="13">
        <f>+A24+0.01</f>
        <v>100.03000000000002</v>
      </c>
      <c r="B25" s="5" t="s">
        <v>239</v>
      </c>
      <c r="C25" s="6" t="s">
        <v>237</v>
      </c>
      <c r="D25" s="17">
        <f t="shared" si="0"/>
        <v>1634.32</v>
      </c>
      <c r="E25" s="18">
        <v>0.5</v>
      </c>
      <c r="F25" s="19">
        <f>+(G25*D$13)+(H25*D$14)+(I25*D$15)+(J25*D$16)+(K25*D$17)+(L25*D$18)+(M25*D$19)</f>
        <v>817.16</v>
      </c>
      <c r="G25" s="20"/>
      <c r="H25" s="20"/>
      <c r="I25" s="20"/>
      <c r="J25" s="20"/>
      <c r="K25" s="20"/>
      <c r="L25" s="20"/>
      <c r="M25" s="20">
        <v>1</v>
      </c>
      <c r="N25" s="29"/>
      <c r="O25" s="8"/>
      <c r="P25" s="8"/>
      <c r="Q25" s="8"/>
    </row>
    <row r="26" spans="1:17" x14ac:dyDescent="0.25">
      <c r="A26" s="13"/>
      <c r="B26" s="5" t="s">
        <v>240</v>
      </c>
      <c r="C26" s="6"/>
      <c r="D26" s="17"/>
      <c r="E26" s="18"/>
      <c r="F26" s="19"/>
      <c r="G26" s="20"/>
      <c r="H26" s="20"/>
      <c r="I26" s="20"/>
      <c r="J26" s="20"/>
      <c r="K26" s="20"/>
      <c r="L26" s="20"/>
      <c r="M26" s="20"/>
      <c r="N26" s="29"/>
      <c r="O26" s="8"/>
      <c r="P26" s="8"/>
      <c r="Q26" s="8"/>
    </row>
    <row r="27" spans="1:17" x14ac:dyDescent="0.25">
      <c r="A27" s="21"/>
      <c r="B27" s="22"/>
      <c r="C27" s="23"/>
      <c r="D27" s="24"/>
      <c r="E27" s="25"/>
      <c r="F27" s="25"/>
      <c r="G27" s="26"/>
      <c r="H27" s="26"/>
      <c r="I27" s="26"/>
      <c r="J27" s="26"/>
      <c r="K27" s="26"/>
      <c r="L27" s="26"/>
      <c r="M27" s="26"/>
      <c r="N27" s="8"/>
      <c r="O27" s="8"/>
      <c r="P27" s="8"/>
      <c r="Q27" s="8"/>
    </row>
    <row r="28" spans="1:17" x14ac:dyDescent="0.25">
      <c r="A28" s="21"/>
      <c r="B28" s="22"/>
      <c r="C28" s="23"/>
      <c r="D28" s="24"/>
      <c r="E28" s="25"/>
      <c r="F28" s="25"/>
      <c r="G28" s="26"/>
      <c r="H28" s="26"/>
      <c r="I28" s="26"/>
      <c r="J28" s="26"/>
      <c r="K28" s="26"/>
      <c r="L28" s="26"/>
      <c r="M28" s="26"/>
      <c r="N28" s="8"/>
      <c r="O28" s="8"/>
      <c r="P28" s="8"/>
      <c r="Q28" s="8"/>
    </row>
    <row r="29" spans="1:17" x14ac:dyDescent="0.25">
      <c r="A29" s="21"/>
      <c r="B29" s="22"/>
      <c r="C29" s="23"/>
      <c r="D29" s="24"/>
      <c r="E29" s="25"/>
      <c r="F29" s="25"/>
      <c r="G29" s="26"/>
      <c r="H29" s="26"/>
      <c r="I29" s="26"/>
      <c r="J29" s="26"/>
      <c r="K29" s="26"/>
      <c r="L29" s="26"/>
      <c r="M29" s="26"/>
      <c r="N29" s="8"/>
      <c r="O29" s="8"/>
      <c r="P29" s="8"/>
      <c r="Q29" s="8"/>
    </row>
    <row r="30" spans="1:17" x14ac:dyDescent="0.25">
      <c r="A30" s="21"/>
      <c r="B30" s="22"/>
      <c r="C30" s="23"/>
      <c r="D30" s="24"/>
      <c r="E30" s="25"/>
      <c r="F30" s="25"/>
      <c r="G30" s="26"/>
      <c r="H30" s="26"/>
      <c r="I30" s="26"/>
      <c r="J30" s="26"/>
      <c r="K30" s="26"/>
      <c r="L30" s="26"/>
      <c r="M30" s="26"/>
      <c r="N30" s="8"/>
      <c r="O30" s="8"/>
      <c r="P30" s="8"/>
      <c r="Q30" s="8"/>
    </row>
    <row r="31" spans="1:17" x14ac:dyDescent="0.25">
      <c r="A31" s="21"/>
      <c r="B31" s="22"/>
      <c r="C31" s="23"/>
      <c r="D31" s="24"/>
      <c r="E31" s="25"/>
      <c r="F31" s="25"/>
      <c r="G31" s="26"/>
      <c r="H31" s="26"/>
      <c r="I31" s="26"/>
      <c r="J31" s="26"/>
      <c r="K31" s="26"/>
      <c r="L31" s="26"/>
      <c r="M31" s="26"/>
      <c r="N31" s="8"/>
      <c r="O31" s="8"/>
      <c r="P31" s="8"/>
      <c r="Q31" s="8"/>
    </row>
    <row r="32" spans="1:17" x14ac:dyDescent="0.25">
      <c r="A32" s="21"/>
      <c r="B32" s="22"/>
      <c r="C32" s="23"/>
      <c r="D32" s="24"/>
      <c r="E32" s="25"/>
      <c r="F32" s="25"/>
      <c r="G32" s="26"/>
      <c r="H32" s="26"/>
      <c r="I32" s="26"/>
      <c r="J32" s="26"/>
      <c r="K32" s="26"/>
      <c r="L32" s="26"/>
      <c r="M32" s="26"/>
      <c r="N32" s="8"/>
      <c r="O32" s="8"/>
      <c r="P32" s="8"/>
      <c r="Q32" s="8"/>
    </row>
    <row r="33" spans="1:17" x14ac:dyDescent="0.25">
      <c r="A33" s="21"/>
      <c r="B33" s="22"/>
      <c r="C33" s="23"/>
      <c r="D33" s="24"/>
      <c r="E33" s="25"/>
      <c r="F33" s="25"/>
      <c r="G33" s="26"/>
      <c r="H33" s="26"/>
      <c r="I33" s="26"/>
      <c r="J33" s="26"/>
      <c r="K33" s="26"/>
      <c r="L33" s="26"/>
      <c r="M33" s="26"/>
      <c r="N33" s="8"/>
      <c r="O33" s="8"/>
      <c r="P33" s="8"/>
      <c r="Q33" s="8"/>
    </row>
    <row r="34" spans="1:17" x14ac:dyDescent="0.25">
      <c r="A34" s="21"/>
      <c r="B34" s="22"/>
      <c r="C34" s="23"/>
      <c r="D34" s="24"/>
      <c r="E34" s="25"/>
      <c r="F34" s="25"/>
      <c r="G34" s="26"/>
      <c r="H34" s="26"/>
      <c r="I34" s="26"/>
      <c r="J34" s="26"/>
      <c r="K34" s="26"/>
      <c r="L34" s="26"/>
      <c r="M34" s="26"/>
      <c r="N34" s="8"/>
      <c r="O34" s="8"/>
      <c r="P34" s="8"/>
      <c r="Q34" s="8"/>
    </row>
    <row r="35" spans="1:17" x14ac:dyDescent="0.25">
      <c r="A35" s="21"/>
      <c r="B35" s="22"/>
      <c r="C35" s="23"/>
      <c r="D35" s="24"/>
      <c r="E35" s="25"/>
      <c r="F35" s="25"/>
      <c r="G35" s="26"/>
      <c r="H35" s="26"/>
      <c r="I35" s="26"/>
      <c r="J35" s="26"/>
      <c r="K35" s="26"/>
      <c r="L35" s="26"/>
      <c r="M35" s="26"/>
      <c r="N35" s="8"/>
      <c r="O35" s="8"/>
      <c r="P35" s="8"/>
      <c r="Q35" s="8"/>
    </row>
    <row r="36" spans="1:17" x14ac:dyDescent="0.25">
      <c r="A36" s="21"/>
      <c r="B36" s="22"/>
      <c r="C36" s="23"/>
      <c r="D36" s="24"/>
      <c r="E36" s="25"/>
      <c r="F36" s="25"/>
      <c r="G36" s="26"/>
      <c r="H36" s="26"/>
      <c r="I36" s="26"/>
      <c r="J36" s="26"/>
      <c r="K36" s="26"/>
      <c r="L36" s="26"/>
      <c r="M36" s="26"/>
      <c r="N36" s="8"/>
      <c r="O36" s="8"/>
      <c r="P36" s="8"/>
      <c r="Q36" s="8"/>
    </row>
    <row r="37" spans="1:17" x14ac:dyDescent="0.25">
      <c r="A37" s="21"/>
      <c r="B37" s="22"/>
      <c r="C37" s="23"/>
      <c r="D37" s="24"/>
      <c r="E37" s="25"/>
      <c r="F37" s="25"/>
      <c r="G37" s="26"/>
      <c r="H37" s="26"/>
      <c r="I37" s="26"/>
      <c r="J37" s="26"/>
      <c r="K37" s="26"/>
      <c r="L37" s="26"/>
      <c r="M37" s="26"/>
      <c r="N37" s="8"/>
      <c r="O37" s="8"/>
      <c r="P37" s="8"/>
      <c r="Q37" s="8"/>
    </row>
    <row r="38" spans="1:17" x14ac:dyDescent="0.25">
      <c r="A38" s="21"/>
      <c r="B38" s="22"/>
      <c r="C38" s="23"/>
      <c r="D38" s="24"/>
      <c r="E38" s="25"/>
      <c r="F38" s="25"/>
      <c r="G38" s="26"/>
      <c r="H38" s="26"/>
      <c r="I38" s="26"/>
      <c r="J38" s="26"/>
      <c r="K38" s="26"/>
      <c r="L38" s="26"/>
      <c r="M38" s="26"/>
      <c r="N38" s="8"/>
      <c r="O38" s="8"/>
      <c r="P38" s="8"/>
      <c r="Q38" s="8"/>
    </row>
    <row r="39" spans="1:17" x14ac:dyDescent="0.25">
      <c r="A39" s="21"/>
      <c r="B39" s="22"/>
      <c r="C39" s="23"/>
      <c r="D39" s="24"/>
      <c r="E39" s="25"/>
      <c r="F39" s="25"/>
      <c r="G39" s="26"/>
      <c r="H39" s="26"/>
      <c r="I39" s="26"/>
      <c r="J39" s="26"/>
      <c r="K39" s="26"/>
      <c r="L39" s="26"/>
      <c r="M39" s="26"/>
      <c r="N39" s="8"/>
      <c r="O39" s="8"/>
      <c r="P39" s="8"/>
      <c r="Q39" s="8"/>
    </row>
    <row r="40" spans="1:17" x14ac:dyDescent="0.25">
      <c r="A40" s="21"/>
      <c r="B40" s="22"/>
      <c r="C40" s="23"/>
      <c r="D40" s="24"/>
      <c r="E40" s="25"/>
      <c r="F40" s="25"/>
      <c r="G40" s="26"/>
      <c r="H40" s="26"/>
      <c r="I40" s="26"/>
      <c r="J40" s="26"/>
      <c r="K40" s="26"/>
      <c r="L40" s="26"/>
      <c r="M40" s="26"/>
      <c r="N40" s="8"/>
      <c r="O40" s="8"/>
      <c r="P40" s="8"/>
      <c r="Q40" s="8"/>
    </row>
    <row r="41" spans="1:17" x14ac:dyDescent="0.25">
      <c r="A41" s="21"/>
      <c r="B41" s="22"/>
      <c r="C41" s="23"/>
      <c r="D41" s="24"/>
      <c r="E41" s="25"/>
      <c r="F41" s="25"/>
      <c r="G41" s="26"/>
      <c r="H41" s="26"/>
      <c r="I41" s="26"/>
      <c r="J41" s="26"/>
      <c r="K41" s="26"/>
      <c r="L41" s="26"/>
      <c r="M41" s="26"/>
      <c r="N41" s="8"/>
      <c r="O41" s="8"/>
      <c r="P41" s="8"/>
      <c r="Q41" s="8"/>
    </row>
    <row r="42" spans="1:17" x14ac:dyDescent="0.25">
      <c r="A42" s="21"/>
      <c r="B42" s="22"/>
      <c r="C42" s="23"/>
      <c r="D42" s="24"/>
      <c r="E42" s="25"/>
      <c r="F42" s="25"/>
      <c r="G42" s="26"/>
      <c r="H42" s="26"/>
      <c r="I42" s="26"/>
      <c r="J42" s="26"/>
      <c r="K42" s="26"/>
      <c r="L42" s="26"/>
      <c r="M42" s="26"/>
      <c r="N42" s="8"/>
      <c r="O42" s="8"/>
      <c r="P42" s="8"/>
      <c r="Q42" s="8"/>
    </row>
    <row r="43" spans="1:17" x14ac:dyDescent="0.25">
      <c r="A43" s="21"/>
      <c r="B43" s="22"/>
      <c r="C43" s="23"/>
      <c r="D43" s="24"/>
      <c r="E43" s="25"/>
      <c r="F43" s="25"/>
      <c r="G43" s="26"/>
      <c r="H43" s="26"/>
      <c r="I43" s="26"/>
      <c r="J43" s="26"/>
      <c r="K43" s="26"/>
      <c r="L43" s="26"/>
      <c r="M43" s="26"/>
      <c r="N43" s="8"/>
      <c r="O43" s="8"/>
      <c r="P43" s="8"/>
      <c r="Q43" s="8"/>
    </row>
    <row r="44" spans="1:17" x14ac:dyDescent="0.25">
      <c r="A44" s="21"/>
      <c r="B44" s="22"/>
      <c r="C44" s="23"/>
      <c r="D44" s="24"/>
      <c r="E44" s="25"/>
      <c r="F44" s="25"/>
      <c r="G44" s="26"/>
      <c r="H44" s="26"/>
      <c r="I44" s="26"/>
      <c r="J44" s="26"/>
      <c r="K44" s="26"/>
      <c r="L44" s="26"/>
      <c r="M44" s="26"/>
      <c r="N44" s="8"/>
      <c r="O44" s="8"/>
      <c r="P44" s="8"/>
      <c r="Q44" s="8"/>
    </row>
    <row r="45" spans="1:17" x14ac:dyDescent="0.25">
      <c r="A45" s="21"/>
      <c r="B45" s="22"/>
      <c r="C45" s="23"/>
      <c r="D45" s="24"/>
      <c r="E45" s="25"/>
      <c r="F45" s="25"/>
      <c r="G45" s="26"/>
      <c r="H45" s="26"/>
      <c r="I45" s="26"/>
      <c r="J45" s="26"/>
      <c r="K45" s="26"/>
      <c r="L45" s="26"/>
      <c r="M45" s="26"/>
      <c r="N45" s="8"/>
      <c r="O45" s="8"/>
      <c r="P45" s="8"/>
      <c r="Q45" s="8"/>
    </row>
    <row r="46" spans="1:17" x14ac:dyDescent="0.25">
      <c r="A46" s="21"/>
      <c r="B46" s="22"/>
      <c r="C46" s="23"/>
      <c r="D46" s="24"/>
      <c r="E46" s="25"/>
      <c r="F46" s="25"/>
      <c r="G46" s="26"/>
      <c r="H46" s="26"/>
      <c r="I46" s="26"/>
      <c r="J46" s="26"/>
      <c r="K46" s="26"/>
      <c r="L46" s="26"/>
      <c r="M46" s="26"/>
      <c r="N46" s="8"/>
      <c r="O46" s="8"/>
      <c r="P46" s="8"/>
      <c r="Q46" s="8"/>
    </row>
    <row r="47" spans="1:17" x14ac:dyDescent="0.25">
      <c r="A47" s="21"/>
      <c r="B47" s="22"/>
      <c r="C47" s="23"/>
      <c r="D47" s="24"/>
      <c r="E47" s="25"/>
      <c r="F47" s="25"/>
      <c r="G47" s="26"/>
      <c r="H47" s="26"/>
      <c r="I47" s="26"/>
      <c r="J47" s="26"/>
      <c r="K47" s="26"/>
      <c r="L47" s="26"/>
      <c r="M47" s="26"/>
      <c r="N47" s="8"/>
      <c r="O47" s="8"/>
      <c r="P47" s="8"/>
      <c r="Q47" s="8"/>
    </row>
    <row r="48" spans="1:17" x14ac:dyDescent="0.25">
      <c r="A48" s="21"/>
      <c r="B48" s="22"/>
      <c r="C48" s="23"/>
      <c r="D48" s="24"/>
      <c r="E48" s="25"/>
      <c r="F48" s="25"/>
      <c r="G48" s="26"/>
      <c r="H48" s="26"/>
      <c r="I48" s="26"/>
      <c r="J48" s="26"/>
      <c r="K48" s="26"/>
      <c r="L48" s="26"/>
      <c r="M48" s="26"/>
      <c r="N48" s="8"/>
      <c r="O48" s="8"/>
      <c r="P48" s="8"/>
      <c r="Q48" s="8"/>
    </row>
    <row r="49" spans="1:17" x14ac:dyDescent="0.25">
      <c r="A49" s="21"/>
      <c r="B49" s="22"/>
      <c r="C49" s="23"/>
      <c r="D49" s="24"/>
      <c r="E49" s="25"/>
      <c r="F49" s="25"/>
      <c r="G49" s="26"/>
      <c r="H49" s="26"/>
      <c r="I49" s="26"/>
      <c r="J49" s="26"/>
      <c r="K49" s="26"/>
      <c r="L49" s="26"/>
      <c r="M49" s="26"/>
      <c r="N49" s="8"/>
      <c r="O49" s="8"/>
      <c r="P49" s="8"/>
      <c r="Q49" s="8"/>
    </row>
    <row r="50" spans="1:17" x14ac:dyDescent="0.25">
      <c r="A50" s="21"/>
      <c r="B50" s="22"/>
      <c r="C50" s="23"/>
      <c r="D50" s="24"/>
      <c r="E50" s="25"/>
      <c r="F50" s="25"/>
      <c r="G50" s="26"/>
      <c r="H50" s="26"/>
      <c r="I50" s="26"/>
      <c r="J50" s="26"/>
      <c r="K50" s="26"/>
      <c r="L50" s="26"/>
      <c r="M50" s="26"/>
      <c r="N50" s="8"/>
      <c r="O50" s="8"/>
      <c r="P50" s="8"/>
      <c r="Q50" s="8"/>
    </row>
    <row r="51" spans="1:17" x14ac:dyDescent="0.25">
      <c r="A51" s="21"/>
      <c r="B51" s="22"/>
      <c r="C51" s="23"/>
      <c r="D51" s="24"/>
      <c r="E51" s="25"/>
      <c r="F51" s="25"/>
      <c r="G51" s="26"/>
      <c r="H51" s="26"/>
      <c r="I51" s="26"/>
      <c r="J51" s="26"/>
      <c r="K51" s="26"/>
      <c r="L51" s="26"/>
      <c r="M51" s="26"/>
      <c r="N51" s="8"/>
      <c r="O51" s="8"/>
      <c r="P51" s="8"/>
      <c r="Q51" s="8"/>
    </row>
    <row r="52" spans="1:17" x14ac:dyDescent="0.25">
      <c r="A52" s="21"/>
      <c r="B52" s="22"/>
      <c r="C52" s="23"/>
      <c r="D52" s="24"/>
      <c r="E52" s="25"/>
      <c r="F52" s="25"/>
      <c r="G52" s="26"/>
      <c r="H52" s="26"/>
      <c r="I52" s="26"/>
      <c r="J52" s="26"/>
      <c r="K52" s="26"/>
      <c r="L52" s="26"/>
      <c r="M52" s="26"/>
      <c r="N52" s="8"/>
      <c r="O52" s="8"/>
      <c r="P52" s="8"/>
      <c r="Q52" s="8"/>
    </row>
    <row r="53" spans="1:17" x14ac:dyDescent="0.25">
      <c r="A53" s="21"/>
      <c r="B53" s="22"/>
      <c r="C53" s="23"/>
      <c r="D53" s="24"/>
      <c r="E53" s="25"/>
      <c r="F53" s="25"/>
      <c r="G53" s="26"/>
      <c r="H53" s="26"/>
      <c r="I53" s="26"/>
      <c r="J53" s="26"/>
      <c r="K53" s="26"/>
      <c r="L53" s="26"/>
      <c r="M53" s="26"/>
      <c r="N53" s="8"/>
      <c r="O53" s="8"/>
      <c r="P53" s="8"/>
      <c r="Q53" s="8"/>
    </row>
    <row r="54" spans="1:17" x14ac:dyDescent="0.25">
      <c r="A54" s="21"/>
      <c r="B54" s="22"/>
      <c r="C54" s="23"/>
      <c r="D54" s="24"/>
      <c r="E54" s="25"/>
      <c r="F54" s="25"/>
      <c r="G54" s="26"/>
      <c r="H54" s="26"/>
      <c r="I54" s="26"/>
      <c r="J54" s="26"/>
      <c r="K54" s="26"/>
      <c r="L54" s="26"/>
      <c r="M54" s="26"/>
      <c r="N54" s="8"/>
      <c r="O54" s="8"/>
      <c r="P54" s="8"/>
      <c r="Q54" s="8"/>
    </row>
    <row r="55" spans="1:17" x14ac:dyDescent="0.25">
      <c r="A55" s="21"/>
      <c r="B55" s="22"/>
      <c r="C55" s="23"/>
      <c r="D55" s="24"/>
      <c r="E55" s="25"/>
      <c r="F55" s="25"/>
      <c r="G55" s="26"/>
      <c r="H55" s="26"/>
      <c r="I55" s="26"/>
      <c r="J55" s="26"/>
      <c r="K55" s="26"/>
      <c r="L55" s="26"/>
      <c r="M55" s="26"/>
      <c r="N55" s="8"/>
      <c r="O55" s="8"/>
      <c r="P55" s="8"/>
      <c r="Q55" s="8"/>
    </row>
    <row r="56" spans="1:17" x14ac:dyDescent="0.25">
      <c r="A56" s="21"/>
      <c r="B56" s="22"/>
      <c r="C56" s="23"/>
      <c r="D56" s="24"/>
      <c r="E56" s="25"/>
      <c r="F56" s="25"/>
      <c r="G56" s="26"/>
      <c r="H56" s="26"/>
      <c r="I56" s="26"/>
      <c r="J56" s="26"/>
      <c r="K56" s="26"/>
      <c r="L56" s="26"/>
      <c r="M56" s="26"/>
      <c r="N56" s="8"/>
      <c r="O56" s="8"/>
      <c r="P56" s="8"/>
      <c r="Q56" s="8"/>
    </row>
    <row r="57" spans="1:17" x14ac:dyDescent="0.25">
      <c r="A57" s="21"/>
      <c r="B57" s="22"/>
      <c r="C57" s="23"/>
      <c r="D57" s="24"/>
      <c r="E57" s="25"/>
      <c r="F57" s="25"/>
      <c r="G57" s="26"/>
      <c r="H57" s="26"/>
      <c r="I57" s="26"/>
      <c r="J57" s="26"/>
      <c r="K57" s="26"/>
      <c r="L57" s="26"/>
      <c r="M57" s="26"/>
      <c r="N57" s="8"/>
      <c r="O57" s="8"/>
      <c r="P57" s="8"/>
      <c r="Q57" s="8"/>
    </row>
    <row r="58" spans="1:17" x14ac:dyDescent="0.25">
      <c r="A58" s="21"/>
      <c r="B58" s="22"/>
      <c r="C58" s="23"/>
      <c r="D58" s="24"/>
      <c r="E58" s="25"/>
      <c r="F58" s="25"/>
      <c r="G58" s="26"/>
      <c r="H58" s="26"/>
      <c r="I58" s="26"/>
      <c r="J58" s="26"/>
      <c r="K58" s="26"/>
      <c r="L58" s="26"/>
      <c r="M58" s="26"/>
      <c r="N58" s="8"/>
      <c r="O58" s="8"/>
      <c r="P58" s="8"/>
      <c r="Q58" s="8"/>
    </row>
    <row r="59" spans="1:17" x14ac:dyDescent="0.25">
      <c r="A59" s="21"/>
      <c r="B59" s="22"/>
      <c r="C59" s="23"/>
      <c r="D59" s="24"/>
      <c r="E59" s="25"/>
      <c r="F59" s="25"/>
      <c r="G59" s="26"/>
      <c r="H59" s="26"/>
      <c r="I59" s="26"/>
      <c r="J59" s="26"/>
      <c r="K59" s="26"/>
      <c r="L59" s="26"/>
      <c r="M59" s="26"/>
      <c r="N59" s="8"/>
      <c r="O59" s="8"/>
      <c r="P59" s="8"/>
      <c r="Q59" s="8"/>
    </row>
    <row r="60" spans="1:17" x14ac:dyDescent="0.25">
      <c r="A60" s="21"/>
      <c r="B60" s="22"/>
      <c r="C60" s="23"/>
      <c r="D60" s="24"/>
      <c r="E60" s="25"/>
      <c r="F60" s="25"/>
      <c r="G60" s="26"/>
      <c r="H60" s="26"/>
      <c r="I60" s="26"/>
      <c r="J60" s="26"/>
      <c r="K60" s="26"/>
      <c r="L60" s="26"/>
      <c r="M60" s="26"/>
      <c r="N60" s="8"/>
      <c r="O60" s="8"/>
      <c r="P60" s="8"/>
      <c r="Q60" s="8"/>
    </row>
    <row r="61" spans="1:17" x14ac:dyDescent="0.25">
      <c r="A61" s="21"/>
      <c r="B61" s="22"/>
      <c r="C61" s="23"/>
      <c r="D61" s="24"/>
      <c r="E61" s="25"/>
      <c r="F61" s="25"/>
      <c r="G61" s="26"/>
      <c r="H61" s="26"/>
      <c r="I61" s="26"/>
      <c r="J61" s="26"/>
      <c r="K61" s="26"/>
      <c r="L61" s="26"/>
      <c r="M61" s="26"/>
      <c r="N61" s="8"/>
      <c r="O61" s="8"/>
      <c r="P61" s="8"/>
      <c r="Q61" s="8"/>
    </row>
    <row r="62" spans="1:17" x14ac:dyDescent="0.25">
      <c r="A62" s="21"/>
      <c r="B62" s="22"/>
      <c r="C62" s="23"/>
      <c r="D62" s="24"/>
      <c r="E62" s="25"/>
      <c r="F62" s="25"/>
      <c r="G62" s="26"/>
      <c r="H62" s="26"/>
      <c r="I62" s="26"/>
      <c r="J62" s="26"/>
      <c r="K62" s="26"/>
      <c r="L62" s="26"/>
      <c r="M62" s="26"/>
      <c r="N62" s="8"/>
      <c r="O62" s="8"/>
      <c r="P62" s="8"/>
      <c r="Q62" s="8"/>
    </row>
    <row r="63" spans="1:17" x14ac:dyDescent="0.25">
      <c r="A63" s="21"/>
      <c r="B63" s="22"/>
      <c r="C63" s="23"/>
      <c r="D63" s="24"/>
      <c r="E63" s="25"/>
      <c r="F63" s="25"/>
      <c r="G63" s="26"/>
      <c r="H63" s="26"/>
      <c r="I63" s="26"/>
      <c r="J63" s="26"/>
      <c r="K63" s="26"/>
      <c r="L63" s="26"/>
      <c r="M63" s="26"/>
      <c r="N63" s="8"/>
      <c r="O63" s="8"/>
      <c r="P63" s="8"/>
      <c r="Q63" s="8"/>
    </row>
    <row r="64" spans="1:17" x14ac:dyDescent="0.25">
      <c r="A64" s="21"/>
      <c r="B64" s="22"/>
      <c r="C64" s="23"/>
      <c r="D64" s="24"/>
      <c r="E64" s="25"/>
      <c r="F64" s="25"/>
      <c r="G64" s="26"/>
      <c r="H64" s="26"/>
      <c r="I64" s="26"/>
      <c r="J64" s="26"/>
      <c r="K64" s="26"/>
      <c r="L64" s="26"/>
      <c r="M64" s="26"/>
      <c r="N64" s="8"/>
      <c r="O64" s="8"/>
      <c r="P64" s="8"/>
      <c r="Q64" s="8"/>
    </row>
    <row r="65" spans="1:17" x14ac:dyDescent="0.25">
      <c r="A65" s="21"/>
      <c r="B65" s="22"/>
      <c r="C65" s="23"/>
      <c r="D65" s="24"/>
      <c r="E65" s="25"/>
      <c r="F65" s="25"/>
      <c r="G65" s="26"/>
      <c r="H65" s="26"/>
      <c r="I65" s="26"/>
      <c r="J65" s="26"/>
      <c r="K65" s="26"/>
      <c r="L65" s="26"/>
      <c r="M65" s="26"/>
      <c r="N65" s="8"/>
      <c r="O65" s="8"/>
      <c r="P65" s="8"/>
      <c r="Q65" s="8"/>
    </row>
  </sheetData>
  <mergeCells count="2">
    <mergeCell ref="G20:M20"/>
    <mergeCell ref="A5:N5"/>
  </mergeCells>
  <pageMargins left="0.7" right="0.7" top="0.75" bottom="0.75" header="0.3" footer="0.3"/>
  <pageSetup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Lote 1</vt:lpstr>
      <vt:lpstr>VOLUMENES LOTE 1</vt:lpstr>
      <vt:lpstr>ANALISIS DE COSTO</vt:lpstr>
      <vt:lpstr>MATERIALES E INSUMOS</vt:lpstr>
      <vt:lpstr>MANO DE OBRA</vt:lpstr>
      <vt:lpstr>Hoja1</vt:lpstr>
      <vt:lpstr>'MANO DE OBRA'!Área_de_impresión</vt:lpstr>
      <vt:lpstr>'MATERIALES E INSUMOS'!Área_de_impresión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De La Rosa</dc:creator>
  <cp:lastModifiedBy>user</cp:lastModifiedBy>
  <cp:lastPrinted>2024-09-20T03:37:10Z</cp:lastPrinted>
  <dcterms:created xsi:type="dcterms:W3CDTF">2006-03-10T04:04:46Z</dcterms:created>
  <dcterms:modified xsi:type="dcterms:W3CDTF">2024-10-03T19:23:28Z</dcterms:modified>
</cp:coreProperties>
</file>